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8130"/>
  </bookViews>
  <sheets>
    <sheet name="01.04.16" sheetId="1" r:id="rId1"/>
  </sheets>
  <definedNames>
    <definedName name="_xlnm.Print_Titles" localSheetId="0">'01.04.16'!$7:$7</definedName>
    <definedName name="_xlnm.Print_Area" localSheetId="0">'01.04.16'!$A$1:$K$210</definedName>
  </definedNames>
  <calcPr calcId="124519"/>
</workbook>
</file>

<file path=xl/calcChain.xml><?xml version="1.0" encoding="utf-8"?>
<calcChain xmlns="http://schemas.openxmlformats.org/spreadsheetml/2006/main">
  <c r="H138" i="1"/>
  <c r="I138"/>
  <c r="J138"/>
  <c r="K138"/>
  <c r="G138"/>
  <c r="I19"/>
  <c r="H19"/>
  <c r="G19"/>
  <c r="I15"/>
  <c r="I10" s="1"/>
  <c r="H15"/>
  <c r="H10" s="1"/>
  <c r="G15"/>
  <c r="G10" s="1"/>
  <c r="J19" l="1"/>
  <c r="K19"/>
  <c r="K15"/>
  <c r="J15"/>
  <c r="H178"/>
  <c r="K193"/>
  <c r="K194"/>
  <c r="K195"/>
  <c r="K196"/>
  <c r="K197"/>
  <c r="K198"/>
  <c r="K200"/>
  <c r="K201"/>
  <c r="K202"/>
  <c r="K203"/>
  <c r="K206"/>
  <c r="K207"/>
  <c r="K208"/>
  <c r="J193"/>
  <c r="J194"/>
  <c r="J195"/>
  <c r="J196"/>
  <c r="J197"/>
  <c r="J198"/>
  <c r="J200"/>
  <c r="J201"/>
  <c r="J202"/>
  <c r="J203"/>
  <c r="J206"/>
  <c r="J207"/>
  <c r="J208"/>
  <c r="H191"/>
  <c r="I191"/>
  <c r="G191"/>
  <c r="K35"/>
  <c r="K36"/>
  <c r="K37"/>
  <c r="K38"/>
  <c r="K43"/>
  <c r="K44"/>
  <c r="J35"/>
  <c r="J36"/>
  <c r="J37"/>
  <c r="J38"/>
  <c r="J43"/>
  <c r="J44"/>
  <c r="K31"/>
  <c r="K32"/>
  <c r="K33"/>
  <c r="K34"/>
  <c r="J31"/>
  <c r="J32"/>
  <c r="J33"/>
  <c r="J34"/>
  <c r="K20"/>
  <c r="K21"/>
  <c r="K22"/>
  <c r="K23"/>
  <c r="K24"/>
  <c r="K28"/>
  <c r="K25"/>
  <c r="K26"/>
  <c r="K14"/>
  <c r="K16"/>
  <c r="K18"/>
  <c r="J21"/>
  <c r="J22"/>
  <c r="J23"/>
  <c r="J24"/>
  <c r="J28"/>
  <c r="J25"/>
  <c r="J26"/>
  <c r="J14"/>
  <c r="J16"/>
  <c r="J18"/>
  <c r="J20"/>
  <c r="I178"/>
  <c r="G178"/>
  <c r="J189"/>
  <c r="K191" l="1"/>
  <c r="J191"/>
  <c r="K174"/>
  <c r="J123"/>
  <c r="K123"/>
  <c r="J127"/>
  <c r="K127"/>
  <c r="J128"/>
  <c r="K128"/>
  <c r="J131"/>
  <c r="J146" l="1"/>
  <c r="K209" l="1"/>
  <c r="C198"/>
  <c r="K192"/>
  <c r="J192"/>
  <c r="C192"/>
  <c r="H176"/>
  <c r="G176"/>
  <c r="K189"/>
  <c r="K188"/>
  <c r="J188"/>
  <c r="K187"/>
  <c r="J187"/>
  <c r="K186"/>
  <c r="J186"/>
  <c r="K185"/>
  <c r="J185"/>
  <c r="K184"/>
  <c r="J184"/>
  <c r="K183"/>
  <c r="J183"/>
  <c r="K182"/>
  <c r="J182"/>
  <c r="K181"/>
  <c r="J181"/>
  <c r="K180"/>
  <c r="J180"/>
  <c r="K179"/>
  <c r="J179"/>
  <c r="K177"/>
  <c r="J177"/>
  <c r="J174"/>
  <c r="K172"/>
  <c r="J172"/>
  <c r="K171"/>
  <c r="J171"/>
  <c r="K170"/>
  <c r="J170"/>
  <c r="K169"/>
  <c r="J169"/>
  <c r="K168"/>
  <c r="J168"/>
  <c r="K166"/>
  <c r="J166"/>
  <c r="K165"/>
  <c r="J165"/>
  <c r="K164"/>
  <c r="J164"/>
  <c r="I163"/>
  <c r="I175" s="1"/>
  <c r="H163"/>
  <c r="H175" s="1"/>
  <c r="G163"/>
  <c r="G175" s="1"/>
  <c r="K158"/>
  <c r="J158"/>
  <c r="K157"/>
  <c r="J157"/>
  <c r="K156"/>
  <c r="J156"/>
  <c r="K155"/>
  <c r="J155"/>
  <c r="K154"/>
  <c r="J154"/>
  <c r="K153"/>
  <c r="J153"/>
  <c r="K152"/>
  <c r="J152"/>
  <c r="K151"/>
  <c r="J151"/>
  <c r="K150"/>
  <c r="J150"/>
  <c r="I149"/>
  <c r="H149"/>
  <c r="H162" s="1"/>
  <c r="G149"/>
  <c r="G162" s="1"/>
  <c r="K146"/>
  <c r="K142"/>
  <c r="J142"/>
  <c r="K141"/>
  <c r="J141"/>
  <c r="I139"/>
  <c r="I148" s="1"/>
  <c r="H139"/>
  <c r="H148" s="1"/>
  <c r="G139"/>
  <c r="G148" s="1"/>
  <c r="K136"/>
  <c r="K135"/>
  <c r="J135"/>
  <c r="K134"/>
  <c r="J134"/>
  <c r="I133"/>
  <c r="H133"/>
  <c r="G133"/>
  <c r="K131"/>
  <c r="K125"/>
  <c r="J125"/>
  <c r="I122"/>
  <c r="I132" s="1"/>
  <c r="H122"/>
  <c r="H132" s="1"/>
  <c r="G122"/>
  <c r="G132" s="1"/>
  <c r="K107"/>
  <c r="J107"/>
  <c r="K106"/>
  <c r="J106"/>
  <c r="I104"/>
  <c r="I121" s="1"/>
  <c r="H104"/>
  <c r="H121" s="1"/>
  <c r="G104"/>
  <c r="G121" s="1"/>
  <c r="K102"/>
  <c r="K100"/>
  <c r="K98"/>
  <c r="J98"/>
  <c r="K96"/>
  <c r="J96"/>
  <c r="K95"/>
  <c r="J95"/>
  <c r="K94"/>
  <c r="J94"/>
  <c r="K92"/>
  <c r="K91"/>
  <c r="J91"/>
  <c r="K90"/>
  <c r="J90"/>
  <c r="K89"/>
  <c r="J89"/>
  <c r="K88"/>
  <c r="K87"/>
  <c r="K86"/>
  <c r="K85"/>
  <c r="J85"/>
  <c r="K84"/>
  <c r="J84"/>
  <c r="K83"/>
  <c r="J83"/>
  <c r="K82"/>
  <c r="J82"/>
  <c r="K81"/>
  <c r="K80"/>
  <c r="K79"/>
  <c r="J79"/>
  <c r="K78"/>
  <c r="J78"/>
  <c r="K77"/>
  <c r="J77"/>
  <c r="K76"/>
  <c r="J76"/>
  <c r="K75"/>
  <c r="K74"/>
  <c r="K73"/>
  <c r="K72"/>
  <c r="J72"/>
  <c r="K71"/>
  <c r="K70"/>
  <c r="J70"/>
  <c r="K69"/>
  <c r="J69"/>
  <c r="K68"/>
  <c r="J68"/>
  <c r="K67"/>
  <c r="J67"/>
  <c r="K66"/>
  <c r="J66"/>
  <c r="K64"/>
  <c r="J64"/>
  <c r="K63"/>
  <c r="J63"/>
  <c r="K62"/>
  <c r="J62"/>
  <c r="K61"/>
  <c r="J61"/>
  <c r="K59"/>
  <c r="J59"/>
  <c r="K58"/>
  <c r="J58"/>
  <c r="K57"/>
  <c r="J57"/>
  <c r="K56"/>
  <c r="J56"/>
  <c r="I52"/>
  <c r="H52"/>
  <c r="G52"/>
  <c r="K50"/>
  <c r="H29"/>
  <c r="K48"/>
  <c r="J48"/>
  <c r="K47"/>
  <c r="K46"/>
  <c r="K45"/>
  <c r="K30"/>
  <c r="J30"/>
  <c r="I29"/>
  <c r="G29"/>
  <c r="K11"/>
  <c r="J11"/>
  <c r="J29" l="1"/>
  <c r="K178"/>
  <c r="I176"/>
  <c r="K176" s="1"/>
  <c r="K149"/>
  <c r="J10"/>
  <c r="K52"/>
  <c r="J52"/>
  <c r="K133"/>
  <c r="K163"/>
  <c r="H60"/>
  <c r="H8" s="1"/>
  <c r="J139"/>
  <c r="G60"/>
  <c r="G8" s="1"/>
  <c r="J133"/>
  <c r="J121"/>
  <c r="K121"/>
  <c r="K132"/>
  <c r="J132"/>
  <c r="J148"/>
  <c r="K148"/>
  <c r="K10"/>
  <c r="K29"/>
  <c r="K101"/>
  <c r="K104"/>
  <c r="J104"/>
  <c r="J122"/>
  <c r="K139"/>
  <c r="J149"/>
  <c r="I162"/>
  <c r="J163"/>
  <c r="J178"/>
  <c r="K122"/>
  <c r="J176" l="1"/>
  <c r="I60"/>
  <c r="J60" s="1"/>
  <c r="J175"/>
  <c r="K175"/>
  <c r="J162"/>
  <c r="K162"/>
  <c r="I8" l="1"/>
  <c r="J8" s="1"/>
  <c r="K60"/>
  <c r="K8" l="1"/>
</calcChain>
</file>

<file path=xl/sharedStrings.xml><?xml version="1.0" encoding="utf-8"?>
<sst xmlns="http://schemas.openxmlformats.org/spreadsheetml/2006/main" count="321" uniqueCount="163">
  <si>
    <t xml:space="preserve"> Анализ финансирования расходов по разделу "Жилищно-коммунальное хозяйство" </t>
  </si>
  <si>
    <t>тыс.руб.</t>
  </si>
  <si>
    <t xml:space="preserve">     Наименование  расходов  </t>
  </si>
  <si>
    <t>Коды бюджетной классификации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</si>
  <si>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</si>
  <si>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</si>
  <si>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</si>
  <si>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</si>
  <si>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</si>
  <si>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 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</si>
  <si>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</si>
  <si>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</si>
  <si>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</si>
  <si>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810</t>
  </si>
  <si>
    <t>Ежемесячные взносы на капитальный ремонт общего имущества многоквартирных домов за жилые и нежилые помещения, находящиеся в собственности муниципального образования «Город Саратов»</t>
  </si>
  <si>
    <t>Погашение кредиторской задолженности прошлых лет</t>
  </si>
  <si>
    <t>244</t>
  </si>
  <si>
    <t>412</t>
  </si>
  <si>
    <t>006</t>
  </si>
  <si>
    <t>310</t>
  </si>
  <si>
    <t>Ведомственная целевая программа «Приобретение жилых помещений для исполнения решений судов» на 2015-2017 годы</t>
  </si>
  <si>
    <t xml:space="preserve">Резервные фонды местных администраций </t>
  </si>
  <si>
    <t>500</t>
  </si>
  <si>
    <t xml:space="preserve">0502 " Коммунальное хозяйство" </t>
  </si>
  <si>
    <t>Возмещение недополученных доходов в связи с оказанием услуг категориям граждан, 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</si>
  <si>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</si>
  <si>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Возмещение затрат, связанных с осуществлением расходов по обеспечению надлежащего состояния объектов тепло-, газо-, водоснабжения и водоотведения, находящихся в муниципальной собственности, права владения и (или) пользования которыми не переданы</t>
  </si>
  <si>
    <t>Исполнение судебных решений</t>
  </si>
  <si>
    <t>831</t>
  </si>
  <si>
    <t>414</t>
  </si>
  <si>
    <t>11190Б8</t>
  </si>
  <si>
    <t>Бюджетные инвестиции в объекты капитального строительства собственности муниципальных образований</t>
  </si>
  <si>
    <t>Канализация жилых домов по улице им. Гоголя Н.В. от ул. им. Горького А.М. до ул. им. Чапаева В.И.</t>
  </si>
  <si>
    <t>9206082</t>
  </si>
  <si>
    <t>Реконструкция котельной бани № 8</t>
  </si>
  <si>
    <t>920608Д</t>
  </si>
  <si>
    <t>Прочие мероприятия, осуществляемые за счет межбюджетных трансфертов прошлых лет, из областного бюджета (Строительство модульной котельной по 1-у Нефтяному проезду пос. Увек г. Саратова (погашение кредиторской задолженности)</t>
  </si>
  <si>
    <t>9827999</t>
  </si>
  <si>
    <t>Аварийно-восстановительные работы на ВК-2 (погашение кредиторской задолженности)</t>
  </si>
  <si>
    <t>9200895</t>
  </si>
  <si>
    <t>Модернизация фильтров ВК-3 (погашение кредиторской задолженности)</t>
  </si>
  <si>
    <t>9200896</t>
  </si>
  <si>
    <t>Водоснабжение жилых домов в пос. Верхняя Стрелковка и пос. Рокотовка Заводского района (погашение кредиторской задолженности)</t>
  </si>
  <si>
    <t>9200897</t>
  </si>
  <si>
    <t>0503 " Благоустройство"</t>
  </si>
  <si>
    <t>Благоустройство</t>
  </si>
  <si>
    <t>план</t>
  </si>
  <si>
    <t>003</t>
  </si>
  <si>
    <t>Ведомственная целевая программа «Приобретение коммунальной (специализированной) техники, машин, средств транспортных и инвентаря производственного для нужд муниципального образования «Город Саратов» на 2015 год</t>
  </si>
  <si>
    <t>0700500</t>
  </si>
  <si>
    <t>Строительство полигона твердых бытовых отходов в пос. Елшанка Ленинского района г. Саратова, II очередь (2, 3 этапы)</t>
  </si>
  <si>
    <t>9206089</t>
  </si>
  <si>
    <t>Ведомственная целевая программа «Обеспечение бесперебойной работы коммунальной (специализированной) техники, машин, средств  транспортных» на 2015 год</t>
  </si>
  <si>
    <t>7002Ж00</t>
  </si>
  <si>
    <t>Возмещение затрат по содержанию, техническому обслуживанию, текущему ремонту кабельных и воздушных линий электропередач наружного освещения, находящихся в муниципальной собственности</t>
  </si>
  <si>
    <t>Возмещение затрат по оплате электроэнергии, потребляемой сетями городского наружного освещения, находящимися в муниципальной собственности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</si>
  <si>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</si>
  <si>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</si>
  <si>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</si>
  <si>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</si>
  <si>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Расходы на выполнение муниципальных заданий муниципальными бюджетными и автономными учреждениями</t>
  </si>
  <si>
    <t>611</t>
  </si>
  <si>
    <t>Озеленение</t>
  </si>
  <si>
    <t>Возмещение затрат по круглосуточному содержанию сетей ливневой канализации и дренажа общегородского назначения</t>
  </si>
  <si>
    <t>Администрации районов муниципального образования "Город Саратов":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</si>
  <si>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</si>
  <si>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Установка указателей с наименованиями улиц и номерами домов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</si>
  <si>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</si>
  <si>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</si>
  <si>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</si>
  <si>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Субсидии исполнительным органам территориального общественного самоуправления</t>
  </si>
  <si>
    <t>630</t>
  </si>
  <si>
    <t xml:space="preserve"> 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</si>
  <si>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</si>
  <si>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</si>
  <si>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</si>
  <si>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>225</t>
  </si>
  <si>
    <t>226</t>
  </si>
  <si>
    <t xml:space="preserve">Итого по Фрунзенскому району МО "Город Саратов" </t>
  </si>
  <si>
    <t>9200800</t>
  </si>
  <si>
    <t xml:space="preserve">Итого по Кировскому району МО "Город Саратов" </t>
  </si>
  <si>
    <t xml:space="preserve">Итого по Волжскому району МО "Город Саратов" </t>
  </si>
  <si>
    <t>0505 "Другие вопросы в области жилищно-коммунального хозяйства"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</si>
  <si>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</si>
  <si>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Расходы на обеспечение деятельности муниципальных казенных учреждений</t>
  </si>
  <si>
    <t>0029901</t>
  </si>
  <si>
    <t>0029902</t>
  </si>
  <si>
    <t>111</t>
  </si>
  <si>
    <t>112</t>
  </si>
  <si>
    <t>851</t>
  </si>
  <si>
    <t>852</t>
  </si>
  <si>
    <t>853</t>
  </si>
  <si>
    <t>Расходы на обеспечение функций центрального аппарата</t>
  </si>
  <si>
    <t>121</t>
  </si>
  <si>
    <t>211</t>
  </si>
  <si>
    <t>213</t>
  </si>
  <si>
    <t>122</t>
  </si>
  <si>
    <t>212</t>
  </si>
  <si>
    <t>221</t>
  </si>
  <si>
    <t>340</t>
  </si>
  <si>
    <t>290</t>
  </si>
  <si>
    <t>И.о. председателя комитета по финансам
администрации муниципального образования
"Город Саратов"</t>
  </si>
  <si>
    <t>А.С. Струков</t>
  </si>
  <si>
    <t>за 1 квартал 2016 года</t>
  </si>
  <si>
    <t>Кассовый план  1 квартала       2016 года</t>
  </si>
  <si>
    <t xml:space="preserve"> к кассовому плану               1 квартала         2016 года</t>
  </si>
  <si>
    <t>Ведомственная целевая программа "Благоустройство территории Ленинского района муниципального образования "Город Саратов" на 2016 год</t>
  </si>
  <si>
    <t>Ведомственная целевая программа "Благоустройство территории Заводского района муниципального образования "Город Саратов" на 2016 год</t>
  </si>
  <si>
    <t>Ведомственная целевая программа "Благоустройство территории Октябрьского района муниципального образования "Город Саратов" на 2016 год</t>
  </si>
  <si>
    <t>Ведомственная целевая программа "Благоустройство территории Фрунзенского района муниципального образования "Город Саратов" на 2016 год</t>
  </si>
  <si>
    <t>Ведомственная целевая программа "Благоустройство территории Кировского района муниципального образования "Город Саратов" на 2016 год</t>
  </si>
  <si>
    <t>Ведомственная целевая программа "Благоустройство территории Волжского района муниципального образования "Город Саратов" на 2016 год</t>
  </si>
  <si>
    <t>Ведомственная целевая программа «Предотвращение несанкционированного складирования отходов на территории Маханного оврага в районе парка Победы в Волжском районе г. Саратова» на 2016 год</t>
  </si>
  <si>
    <t>20И0000000</t>
  </si>
  <si>
    <t>20К0000000</t>
  </si>
  <si>
    <t>20Л0000000</t>
  </si>
  <si>
    <t>20М0000000</t>
  </si>
  <si>
    <t>20Н0000000</t>
  </si>
  <si>
    <t>20О0000000</t>
  </si>
  <si>
    <t>20Ж0000000</t>
  </si>
  <si>
    <t>Исполнение судебных решений и решений налогового органа по обращению взыскания на средства бюджета муниципального образования</t>
  </si>
  <si>
    <t>20Р0000000</t>
  </si>
  <si>
    <t>20100S9602</t>
  </si>
  <si>
    <t>3710006020</t>
  </si>
  <si>
    <t>37100S9602</t>
  </si>
  <si>
    <t>Ведомственная целевая программа «Снос аварийного жилищного фонда на территории муниципального образования «Город Саратов» на 2016-2017 годы»</t>
  </si>
  <si>
    <t>Приобретение дополнительных метров для реализации мероприятий по переселению граждан города Саратова из аварийного жилищного фонда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</si>
  <si>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</si>
  <si>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</si>
  <si>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3760000000</t>
  </si>
  <si>
    <t>3720000000</t>
  </si>
  <si>
    <t>Резервные фонды местных администраций</t>
  </si>
  <si>
    <t>Погашение кредиторской задолженности прошлых лет, в том числе по программным мероприятиям</t>
  </si>
  <si>
    <t>37Г0000110</t>
  </si>
  <si>
    <t>3400005030</t>
  </si>
  <si>
    <t>119</t>
  </si>
  <si>
    <t>37Г0000150</t>
  </si>
  <si>
    <t>37Г0000230</t>
  </si>
  <si>
    <t>37Г0000231</t>
  </si>
  <si>
    <t>37Г0000232</t>
  </si>
  <si>
    <t>37Г0000233</t>
  </si>
  <si>
    <t>37Г0000240</t>
  </si>
  <si>
    <t>Возмещение затрат за выполнение работ по устройству елочной конструкции и новогоднего оформления Театральной площади в период подготовки к проведению культурно-массовых мероприятий, посвященных празднованию Нового года и Рождества Христова</t>
  </si>
  <si>
    <t>37Г0000260</t>
  </si>
  <si>
    <t>37Д0000000</t>
  </si>
  <si>
    <t>3040002020</t>
  </si>
  <si>
    <t>129</t>
  </si>
  <si>
    <t>37Г0000100</t>
  </si>
  <si>
    <t>37Г0000120</t>
  </si>
  <si>
    <t>37Г0000130</t>
  </si>
  <si>
    <t>37Г0000160</t>
  </si>
  <si>
    <t>37Г0000200</t>
  </si>
  <si>
    <t>37Г0000210</t>
  </si>
  <si>
    <t>37Г0000270</t>
  </si>
  <si>
    <t>Возмещение части затрат в связи с проведением аварийно-восстановительных работ</t>
  </si>
  <si>
    <t xml:space="preserve">Возмещение части затрат в связи с вывозом и утилизацией твердых бытовых отходов из бункеров-накопителей и контейнеров жилищного фонда </t>
  </si>
  <si>
    <t>Возмещение затрат в связи с вывозом и утилизацией отходов с несанкционированных мест на территории муниципального образования «Город Саратов»</t>
  </si>
  <si>
    <t>Возмещение затрат в связи с оказанием услуг по утилизации твердых бытовых отходов в период проведения весенних работ по благоустройству территории муниципального образования «Город Саратов</t>
  </si>
  <si>
    <t>3710002020</t>
  </si>
  <si>
    <t>Расходы на обеспечение функций центрального аппарата (Погашение кредиторской задолженности прошлых лет, в том числе по программным мероприятиям)</t>
  </si>
  <si>
    <t>к уточненным бюджетным назначениям 2016 года</t>
  </si>
  <si>
    <t>Уточненные бюджетные назначения 2016 года</t>
  </si>
  <si>
    <t>Ведомственная целевая программа «Переселение граждан города Саратова из аварийного жилищного фонда в 2013-2017 годах»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</si>
</sst>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;[Red]\-#,##0.00;0.00"/>
  </numFmts>
  <fonts count="12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sz val="20"/>
      <color rgb="FFFF0000"/>
      <name val="Arial Cyr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81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1" xfId="0" applyFont="1" applyBorder="1"/>
    <xf numFmtId="0" fontId="5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64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/>
    <xf numFmtId="164" fontId="5" fillId="0" borderId="2" xfId="0" applyNumberFormat="1" applyFont="1" applyBorder="1"/>
    <xf numFmtId="0" fontId="4" fillId="2" borderId="2" xfId="0" applyFont="1" applyFill="1" applyBorder="1" applyAlignment="1"/>
    <xf numFmtId="0" fontId="4" fillId="2" borderId="2" xfId="0" applyFont="1" applyFill="1" applyBorder="1"/>
    <xf numFmtId="164" fontId="4" fillId="2" borderId="2" xfId="0" applyNumberFormat="1" applyFont="1" applyFill="1" applyBorder="1"/>
    <xf numFmtId="2" fontId="0" fillId="0" borderId="0" xfId="0" applyNumberFormat="1"/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5" fillId="0" borderId="2" xfId="0" applyNumberFormat="1" applyFont="1" applyFill="1" applyBorder="1"/>
    <xf numFmtId="164" fontId="5" fillId="0" borderId="0" xfId="0" applyNumberFormat="1" applyFont="1" applyBorder="1"/>
    <xf numFmtId="164" fontId="5" fillId="3" borderId="2" xfId="0" applyNumberFormat="1" applyFont="1" applyFill="1" applyBorder="1"/>
    <xf numFmtId="0" fontId="5" fillId="0" borderId="0" xfId="0" applyFont="1" applyFill="1"/>
    <xf numFmtId="0" fontId="5" fillId="3" borderId="2" xfId="0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164" fontId="5" fillId="0" borderId="0" xfId="0" applyNumberFormat="1" applyFont="1" applyFill="1"/>
    <xf numFmtId="0" fontId="5" fillId="3" borderId="2" xfId="0" applyFont="1" applyFill="1" applyBorder="1" applyAlignment="1">
      <alignment horizontal="left" wrapText="1"/>
    </xf>
    <xf numFmtId="164" fontId="5" fillId="0" borderId="2" xfId="3" applyNumberFormat="1" applyFont="1" applyFill="1" applyBorder="1" applyAlignment="1" applyProtection="1">
      <protection hidden="1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/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/>
    <xf numFmtId="0" fontId="5" fillId="5" borderId="2" xfId="0" applyFont="1" applyFill="1" applyBorder="1" applyAlignment="1">
      <alignment horizontal="center"/>
    </xf>
    <xf numFmtId="164" fontId="5" fillId="6" borderId="2" xfId="0" applyNumberFormat="1" applyFont="1" applyFill="1" applyBorder="1"/>
    <xf numFmtId="49" fontId="5" fillId="0" borderId="2" xfId="0" applyNumberFormat="1" applyFont="1" applyBorder="1" applyAlignment="1">
      <alignment horizontal="center" wrapText="1"/>
    </xf>
    <xf numFmtId="0" fontId="5" fillId="7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center" wrapText="1"/>
    </xf>
    <xf numFmtId="49" fontId="5" fillId="7" borderId="2" xfId="0" applyNumberFormat="1" applyFont="1" applyFill="1" applyBorder="1" applyAlignment="1">
      <alignment horizontal="center"/>
    </xf>
    <xf numFmtId="164" fontId="5" fillId="7" borderId="2" xfId="0" applyNumberFormat="1" applyFont="1" applyFill="1" applyBorder="1"/>
    <xf numFmtId="49" fontId="5" fillId="7" borderId="2" xfId="0" applyNumberFormat="1" applyFont="1" applyFill="1" applyBorder="1" applyAlignment="1">
      <alignment horizontal="center" wrapText="1"/>
    </xf>
    <xf numFmtId="0" fontId="5" fillId="7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2" fontId="4" fillId="2" borderId="2" xfId="0" applyNumberFormat="1" applyFont="1" applyFill="1" applyBorder="1"/>
    <xf numFmtId="2" fontId="5" fillId="0" borderId="2" xfId="0" applyNumberFormat="1" applyFont="1" applyBorder="1"/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right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/>
    </xf>
    <xf numFmtId="164" fontId="5" fillId="4" borderId="2" xfId="0" applyNumberFormat="1" applyFont="1" applyFill="1" applyBorder="1"/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5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/>
    </xf>
    <xf numFmtId="165" fontId="5" fillId="0" borderId="2" xfId="0" applyNumberFormat="1" applyFont="1" applyFill="1" applyBorder="1"/>
    <xf numFmtId="0" fontId="0" fillId="0" borderId="2" xfId="0" applyFill="1" applyBorder="1" applyAlignment="1">
      <alignment horizontal="center"/>
    </xf>
    <xf numFmtId="0" fontId="0" fillId="0" borderId="0" xfId="0" applyFont="1"/>
    <xf numFmtId="0" fontId="4" fillId="8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4" fillId="8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49" fontId="4" fillId="8" borderId="2" xfId="0" applyNumberFormat="1" applyFont="1" applyFill="1" applyBorder="1" applyAlignment="1">
      <alignment horizontal="center" vertical="center"/>
    </xf>
    <xf numFmtId="164" fontId="5" fillId="9" borderId="2" xfId="0" applyNumberFormat="1" applyFont="1" applyFill="1" applyBorder="1"/>
    <xf numFmtId="164" fontId="5" fillId="8" borderId="2" xfId="0" applyNumberFormat="1" applyFont="1" applyFill="1" applyBorder="1"/>
    <xf numFmtId="0" fontId="7" fillId="0" borderId="0" xfId="0" applyFont="1"/>
    <xf numFmtId="0" fontId="7" fillId="0" borderId="0" xfId="0" applyFont="1" applyFill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4" fillId="8" borderId="2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/>
    </xf>
    <xf numFmtId="164" fontId="4" fillId="0" borderId="2" xfId="0" applyNumberFormat="1" applyFont="1" applyFill="1" applyBorder="1"/>
    <xf numFmtId="49" fontId="5" fillId="0" borderId="2" xfId="0" applyNumberFormat="1" applyFont="1" applyBorder="1" applyAlignment="1">
      <alignment horizontal="right" wrapText="1"/>
    </xf>
    <xf numFmtId="0" fontId="3" fillId="0" borderId="0" xfId="0" applyFont="1" applyAlignment="1"/>
    <xf numFmtId="166" fontId="8" fillId="0" borderId="6" xfId="5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0" fillId="0" borderId="5" xfId="0" applyBorder="1" applyAlignment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9" fillId="0" borderId="0" xfId="0" applyFont="1"/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protection hidden="1"/>
    </xf>
    <xf numFmtId="0" fontId="10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64" fontId="10" fillId="0" borderId="2" xfId="0" applyNumberFormat="1" applyFont="1" applyFill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Fill="1"/>
    <xf numFmtId="0" fontId="10" fillId="0" borderId="2" xfId="0" applyFont="1" applyBorder="1" applyAlignment="1">
      <alignment horizontal="right" wrapText="1"/>
    </xf>
    <xf numFmtId="164" fontId="10" fillId="0" borderId="2" xfId="1" applyNumberFormat="1" applyFont="1" applyFill="1" applyBorder="1" applyAlignment="1" applyProtection="1">
      <alignment horizontal="right"/>
      <protection hidden="1"/>
    </xf>
    <xf numFmtId="49" fontId="10" fillId="3" borderId="2" xfId="0" applyNumberFormat="1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/>
    </xf>
    <xf numFmtId="0" fontId="10" fillId="0" borderId="0" xfId="0" applyFont="1"/>
    <xf numFmtId="0" fontId="10" fillId="0" borderId="0" xfId="0" applyFont="1" applyFill="1"/>
    <xf numFmtId="0" fontId="10" fillId="3" borderId="2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2">
    <cellStyle name="Обычный" xfId="0" builtinId="0"/>
    <cellStyle name="Обычный 2" xfId="6"/>
    <cellStyle name="Обычный 2 10" xfId="7"/>
    <cellStyle name="Обычный 2 11" xfId="8"/>
    <cellStyle name="Обычный 2 12" xfId="4"/>
    <cellStyle name="Обычный 2 13" xfId="9"/>
    <cellStyle name="Обычный 2 14" xfId="10"/>
    <cellStyle name="Обычный 2 15" xfId="11"/>
    <cellStyle name="Обычный 2 16" xfId="12"/>
    <cellStyle name="Обычный 2 17" xfId="13"/>
    <cellStyle name="Обычный 2 18" xfId="14"/>
    <cellStyle name="Обычный 2 19" xfId="5"/>
    <cellStyle name="Обычный 2 2" xfId="1"/>
    <cellStyle name="Обычный 2 3" xfId="15"/>
    <cellStyle name="Обычный 2 4" xfId="16"/>
    <cellStyle name="Обычный 2 5" xfId="3"/>
    <cellStyle name="Обычный 2 6" xfId="17"/>
    <cellStyle name="Обычный 2 69" xfId="2"/>
    <cellStyle name="Обычный 2 7" xfId="18"/>
    <cellStyle name="Обычный 2 70" xfId="19"/>
    <cellStyle name="Обычный 2 8" xfId="20"/>
    <cellStyle name="Обычный 2 9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0"/>
  <sheetViews>
    <sheetView tabSelected="1" zoomScale="50" zoomScaleNormal="50" zoomScaleSheetLayoutView="75" workbookViewId="0">
      <pane ySplit="6" topLeftCell="A7" activePane="bottomLeft" state="frozenSplit"/>
      <selection pane="bottomLeft" activeCell="G8" sqref="G8"/>
    </sheetView>
  </sheetViews>
  <sheetFormatPr defaultRowHeight="12.75"/>
  <cols>
    <col min="1" max="1" width="101.28515625" customWidth="1"/>
    <col min="2" max="2" width="16.42578125" customWidth="1"/>
    <col min="3" max="4" width="13.5703125" hidden="1" customWidth="1"/>
    <col min="5" max="5" width="10.5703125" customWidth="1"/>
    <col min="6" max="6" width="10.7109375" customWidth="1"/>
    <col min="7" max="7" width="20.140625" customWidth="1"/>
    <col min="8" max="8" width="18.5703125" customWidth="1"/>
    <col min="9" max="9" width="17.28515625" customWidth="1"/>
    <col min="10" max="10" width="19.85546875" customWidth="1"/>
    <col min="11" max="11" width="17.5703125" customWidth="1"/>
    <col min="12" max="12" width="23" customWidth="1"/>
    <col min="13" max="13" width="16.5703125" style="1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2"/>
    </row>
    <row r="2" spans="1:13" ht="24" customHeight="1">
      <c r="A2" s="171" t="s">
        <v>103</v>
      </c>
      <c r="B2" s="171"/>
      <c r="C2" s="171"/>
      <c r="D2" s="171"/>
      <c r="E2" s="171"/>
      <c r="F2" s="171"/>
      <c r="G2" s="171"/>
      <c r="H2" s="171"/>
      <c r="I2" s="171"/>
      <c r="J2" s="171"/>
      <c r="K2" s="172"/>
    </row>
    <row r="3" spans="1:13" ht="18.75" customHeight="1">
      <c r="A3" s="2"/>
      <c r="B3" s="3"/>
      <c r="C3" s="3"/>
      <c r="D3" s="3"/>
      <c r="E3" s="3"/>
      <c r="F3" s="4"/>
      <c r="G3" s="5"/>
      <c r="H3" s="5"/>
      <c r="I3" s="5"/>
      <c r="K3" s="6" t="s">
        <v>1</v>
      </c>
      <c r="L3" s="7"/>
    </row>
    <row r="4" spans="1:13" ht="24" customHeight="1">
      <c r="A4" s="173" t="s">
        <v>2</v>
      </c>
      <c r="B4" s="177" t="s">
        <v>3</v>
      </c>
      <c r="C4" s="177"/>
      <c r="D4" s="177"/>
      <c r="E4" s="177"/>
      <c r="F4" s="178" t="s">
        <v>8</v>
      </c>
      <c r="G4" s="153" t="s">
        <v>161</v>
      </c>
      <c r="H4" s="153" t="s">
        <v>104</v>
      </c>
      <c r="I4" s="173" t="s">
        <v>4</v>
      </c>
      <c r="J4" s="176" t="s">
        <v>5</v>
      </c>
      <c r="K4" s="173"/>
      <c r="L4" s="8"/>
    </row>
    <row r="5" spans="1:13" ht="27.75" customHeight="1">
      <c r="A5" s="173"/>
      <c r="B5" s="177"/>
      <c r="C5" s="177"/>
      <c r="D5" s="177"/>
      <c r="E5" s="177"/>
      <c r="F5" s="179"/>
      <c r="G5" s="174"/>
      <c r="H5" s="154"/>
      <c r="I5" s="173"/>
      <c r="J5" s="153" t="s">
        <v>160</v>
      </c>
      <c r="K5" s="153" t="s">
        <v>105</v>
      </c>
      <c r="L5" s="167"/>
    </row>
    <row r="6" spans="1:13" ht="70.5" customHeight="1">
      <c r="A6" s="173"/>
      <c r="B6" s="116" t="s">
        <v>6</v>
      </c>
      <c r="C6" s="116"/>
      <c r="D6" s="116"/>
      <c r="E6" s="116" t="s">
        <v>7</v>
      </c>
      <c r="F6" s="180"/>
      <c r="G6" s="175"/>
      <c r="H6" s="155"/>
      <c r="I6" s="173"/>
      <c r="J6" s="155"/>
      <c r="K6" s="155"/>
      <c r="L6" s="167"/>
    </row>
    <row r="7" spans="1:13" ht="23.25" customHeight="1">
      <c r="A7" s="10">
        <v>1</v>
      </c>
      <c r="B7" s="9">
        <v>2</v>
      </c>
      <c r="C7" s="9"/>
      <c r="D7" s="9"/>
      <c r="E7" s="9">
        <v>3</v>
      </c>
      <c r="F7" s="9">
        <v>4</v>
      </c>
      <c r="G7" s="9">
        <v>5</v>
      </c>
      <c r="H7" s="11">
        <v>6</v>
      </c>
      <c r="I7" s="10">
        <v>7</v>
      </c>
      <c r="J7" s="10">
        <v>8</v>
      </c>
      <c r="K7" s="11">
        <v>9</v>
      </c>
      <c r="L7" s="8"/>
    </row>
    <row r="8" spans="1:13" ht="37.5" customHeight="1">
      <c r="A8" s="12" t="s">
        <v>9</v>
      </c>
      <c r="B8" s="13"/>
      <c r="C8" s="13"/>
      <c r="D8" s="13"/>
      <c r="E8" s="13"/>
      <c r="F8" s="14"/>
      <c r="G8" s="15">
        <f>G10+G29+G60+G176</f>
        <v>2252171.4000000004</v>
      </c>
      <c r="H8" s="15">
        <f>H10+H29+H60+H176</f>
        <v>149596.79999999999</v>
      </c>
      <c r="I8" s="15">
        <f>I10+I29+I60+I176</f>
        <v>119829.79999999999</v>
      </c>
      <c r="J8" s="16">
        <f>I8/G8*100</f>
        <v>5.3206341222519731</v>
      </c>
      <c r="K8" s="16">
        <f>I8/H8*100</f>
        <v>80.10184709833365</v>
      </c>
    </row>
    <row r="9" spans="1:13" ht="19.5" customHeight="1">
      <c r="A9" s="17" t="s">
        <v>10</v>
      </c>
      <c r="B9" s="9"/>
      <c r="C9" s="9"/>
      <c r="D9" s="9"/>
      <c r="E9" s="9"/>
      <c r="F9" s="18"/>
      <c r="G9" s="19"/>
      <c r="H9" s="19"/>
      <c r="I9" s="19"/>
      <c r="J9" s="19"/>
      <c r="K9" s="19"/>
    </row>
    <row r="10" spans="1:13" ht="25.5" customHeight="1">
      <c r="A10" s="20" t="s">
        <v>11</v>
      </c>
      <c r="B10" s="20"/>
      <c r="C10" s="20"/>
      <c r="D10" s="20"/>
      <c r="E10" s="20"/>
      <c r="F10" s="21"/>
      <c r="G10" s="22">
        <f>SUM(G12:G15)+SUM(G20:G28)</f>
        <v>1769358.1</v>
      </c>
      <c r="H10" s="22">
        <f t="shared" ref="H10:I10" si="0">SUM(H12:H15)+SUM(H20:H28)</f>
        <v>70257</v>
      </c>
      <c r="I10" s="22">
        <f t="shared" si="0"/>
        <v>43172.2</v>
      </c>
      <c r="J10" s="22">
        <f>I10/G10*100</f>
        <v>2.4399922209076839</v>
      </c>
      <c r="K10" s="22">
        <f t="shared" ref="K10:K76" si="1">I10/H10*100</f>
        <v>61.448965939337</v>
      </c>
      <c r="L10" s="23"/>
    </row>
    <row r="11" spans="1:13" ht="62.25" hidden="1" customHeight="1">
      <c r="A11" s="24" t="s">
        <v>12</v>
      </c>
      <c r="B11" s="9">
        <v>9206005</v>
      </c>
      <c r="C11" s="9"/>
      <c r="D11" s="9"/>
      <c r="E11" s="25" t="s">
        <v>13</v>
      </c>
      <c r="F11" s="9">
        <v>242</v>
      </c>
      <c r="G11" s="19"/>
      <c r="H11" s="19"/>
      <c r="I11" s="19"/>
      <c r="J11" s="19" t="e">
        <f t="shared" ref="J11:J28" si="2">I11/G11*100</f>
        <v>#DIV/0!</v>
      </c>
      <c r="K11" s="19" t="e">
        <f t="shared" si="1"/>
        <v>#DIV/0!</v>
      </c>
    </row>
    <row r="12" spans="1:13" ht="45.75" customHeight="1">
      <c r="A12" s="39" t="s">
        <v>20</v>
      </c>
      <c r="B12" s="9">
        <v>2020000000</v>
      </c>
      <c r="C12" s="9"/>
      <c r="D12" s="9"/>
      <c r="E12" s="25" t="s">
        <v>17</v>
      </c>
      <c r="F12" s="110">
        <v>310</v>
      </c>
      <c r="G12" s="26">
        <v>45259</v>
      </c>
      <c r="H12" s="26"/>
      <c r="I12" s="26"/>
      <c r="J12" s="19"/>
      <c r="K12" s="19"/>
      <c r="L12" s="27"/>
    </row>
    <row r="13" spans="1:13" ht="69.75" customHeight="1">
      <c r="A13" s="104" t="s">
        <v>125</v>
      </c>
      <c r="B13" s="73" t="s">
        <v>121</v>
      </c>
      <c r="C13" s="9"/>
      <c r="D13" s="9"/>
      <c r="E13" s="25" t="s">
        <v>16</v>
      </c>
      <c r="F13" s="110">
        <v>226</v>
      </c>
      <c r="G13" s="26">
        <v>16571.099999999999</v>
      </c>
      <c r="H13" s="26"/>
      <c r="I13" s="26"/>
      <c r="J13" s="19"/>
      <c r="K13" s="19"/>
    </row>
    <row r="14" spans="1:13" ht="42" hidden="1" customHeight="1">
      <c r="A14" s="39"/>
      <c r="B14" s="11"/>
      <c r="C14" s="9"/>
      <c r="D14" s="9"/>
      <c r="E14" s="25"/>
      <c r="F14" s="110"/>
      <c r="G14" s="26"/>
      <c r="H14" s="26"/>
      <c r="I14" s="26"/>
      <c r="J14" s="19" t="e">
        <f t="shared" si="2"/>
        <v>#DIV/0!</v>
      </c>
      <c r="K14" s="19" t="e">
        <f t="shared" si="1"/>
        <v>#DIV/0!</v>
      </c>
    </row>
    <row r="15" spans="1:13" ht="42" customHeight="1">
      <c r="A15" s="109" t="s">
        <v>162</v>
      </c>
      <c r="B15" s="113">
        <v>2010000000</v>
      </c>
      <c r="C15" s="110"/>
      <c r="D15" s="110"/>
      <c r="E15" s="25" t="s">
        <v>17</v>
      </c>
      <c r="F15" s="110">
        <v>310</v>
      </c>
      <c r="G15" s="26">
        <f>SUM(G16:G18)</f>
        <v>1637842.9</v>
      </c>
      <c r="H15" s="26">
        <f t="shared" ref="H15:I15" si="3">SUM(H16:H18)</f>
        <v>33168.1</v>
      </c>
      <c r="I15" s="26">
        <f t="shared" si="3"/>
        <v>8116.7</v>
      </c>
      <c r="J15" s="19">
        <f t="shared" ref="J15" si="4">I15/G15*100</f>
        <v>0.49557256071385114</v>
      </c>
      <c r="K15" s="19">
        <f t="shared" ref="K15" si="5">I15/H15*100</f>
        <v>24.471404753362417</v>
      </c>
      <c r="L15" s="114"/>
    </row>
    <row r="16" spans="1:13" s="124" customFormat="1" ht="45" customHeight="1">
      <c r="A16" s="118" t="s">
        <v>126</v>
      </c>
      <c r="B16" s="119">
        <v>2010006020</v>
      </c>
      <c r="C16" s="119"/>
      <c r="D16" s="119"/>
      <c r="E16" s="120" t="s">
        <v>17</v>
      </c>
      <c r="F16" s="121">
        <v>310</v>
      </c>
      <c r="G16" s="122">
        <v>221772.1</v>
      </c>
      <c r="H16" s="122">
        <v>6421.5</v>
      </c>
      <c r="I16" s="122">
        <v>6421.5</v>
      </c>
      <c r="J16" s="123">
        <f t="shared" si="2"/>
        <v>2.8955400611709048</v>
      </c>
      <c r="K16" s="123">
        <f t="shared" si="1"/>
        <v>100</v>
      </c>
      <c r="M16" s="125"/>
    </row>
    <row r="17" spans="1:13" s="124" customFormat="1" ht="73.5" customHeight="1">
      <c r="A17" s="118" t="s">
        <v>127</v>
      </c>
      <c r="B17" s="119">
        <v>2010009502</v>
      </c>
      <c r="C17" s="119"/>
      <c r="D17" s="119"/>
      <c r="E17" s="120" t="s">
        <v>17</v>
      </c>
      <c r="F17" s="121">
        <v>310</v>
      </c>
      <c r="G17" s="122">
        <v>932421.1</v>
      </c>
      <c r="H17" s="122">
        <v>25051.4</v>
      </c>
      <c r="I17" s="122"/>
      <c r="J17" s="123"/>
      <c r="K17" s="123"/>
      <c r="M17" s="125"/>
    </row>
    <row r="18" spans="1:13" s="124" customFormat="1" ht="77.25" customHeight="1">
      <c r="A18" s="126" t="s">
        <v>128</v>
      </c>
      <c r="B18" s="119" t="s">
        <v>122</v>
      </c>
      <c r="C18" s="119"/>
      <c r="D18" s="119"/>
      <c r="E18" s="120" t="s">
        <v>17</v>
      </c>
      <c r="F18" s="121">
        <v>310</v>
      </c>
      <c r="G18" s="127">
        <v>483649.7</v>
      </c>
      <c r="H18" s="127">
        <v>1695.2</v>
      </c>
      <c r="I18" s="127">
        <v>1695.2</v>
      </c>
      <c r="J18" s="123">
        <f t="shared" si="2"/>
        <v>0.35050161304762517</v>
      </c>
      <c r="K18" s="123">
        <f t="shared" si="1"/>
        <v>100</v>
      </c>
      <c r="M18" s="125"/>
    </row>
    <row r="19" spans="1:13" ht="44.25" customHeight="1">
      <c r="A19" s="34" t="s">
        <v>132</v>
      </c>
      <c r="B19" s="110">
        <v>3710000000</v>
      </c>
      <c r="C19" s="110"/>
      <c r="D19" s="110"/>
      <c r="E19" s="25" t="s">
        <v>17</v>
      </c>
      <c r="F19" s="110">
        <v>310</v>
      </c>
      <c r="G19" s="117">
        <f>SUM(G20:G21)</f>
        <v>31256.6</v>
      </c>
      <c r="H19" s="117">
        <f t="shared" ref="H19:I19" si="6">SUM(H20:H21)</f>
        <v>31256.6</v>
      </c>
      <c r="I19" s="117">
        <f t="shared" si="6"/>
        <v>31256.6</v>
      </c>
      <c r="J19" s="19">
        <f t="shared" ref="J19" si="7">I19/G19*100</f>
        <v>100</v>
      </c>
      <c r="K19" s="19">
        <f t="shared" ref="K19" si="8">I19/H19*100</f>
        <v>100</v>
      </c>
      <c r="L19" s="114"/>
    </row>
    <row r="20" spans="1:13" s="130" customFormat="1" ht="46.5" customHeight="1">
      <c r="A20" s="126" t="s">
        <v>126</v>
      </c>
      <c r="B20" s="128" t="s">
        <v>123</v>
      </c>
      <c r="C20" s="119"/>
      <c r="D20" s="119"/>
      <c r="E20" s="120" t="s">
        <v>17</v>
      </c>
      <c r="F20" s="121">
        <v>310</v>
      </c>
      <c r="G20" s="127">
        <v>23863.8</v>
      </c>
      <c r="H20" s="129">
        <v>23863.8</v>
      </c>
      <c r="I20" s="129">
        <v>23863.8</v>
      </c>
      <c r="J20" s="123">
        <f t="shared" si="2"/>
        <v>100</v>
      </c>
      <c r="K20" s="123">
        <f t="shared" si="1"/>
        <v>100</v>
      </c>
      <c r="M20" s="131"/>
    </row>
    <row r="21" spans="1:13" s="130" customFormat="1" ht="75">
      <c r="A21" s="132" t="s">
        <v>128</v>
      </c>
      <c r="B21" s="128" t="s">
        <v>124</v>
      </c>
      <c r="C21" s="133"/>
      <c r="D21" s="133"/>
      <c r="E21" s="120" t="s">
        <v>17</v>
      </c>
      <c r="F21" s="121">
        <v>310</v>
      </c>
      <c r="G21" s="134">
        <v>7392.8</v>
      </c>
      <c r="H21" s="134">
        <v>7392.8</v>
      </c>
      <c r="I21" s="134">
        <v>7392.8</v>
      </c>
      <c r="J21" s="123">
        <f t="shared" si="2"/>
        <v>100</v>
      </c>
      <c r="K21" s="123">
        <f t="shared" si="1"/>
        <v>100</v>
      </c>
      <c r="M21" s="131"/>
    </row>
    <row r="22" spans="1:13" s="4" customFormat="1" ht="44.25" hidden="1" customHeight="1">
      <c r="A22" s="17"/>
      <c r="B22" s="31"/>
      <c r="C22" s="9"/>
      <c r="D22" s="9"/>
      <c r="E22" s="25" t="s">
        <v>18</v>
      </c>
      <c r="F22" s="110">
        <v>242</v>
      </c>
      <c r="G22" s="19"/>
      <c r="H22" s="28"/>
      <c r="I22" s="28"/>
      <c r="J22" s="19" t="e">
        <f t="shared" si="2"/>
        <v>#DIV/0!</v>
      </c>
      <c r="K22" s="19" t="e">
        <f t="shared" si="1"/>
        <v>#DIV/0!</v>
      </c>
      <c r="M22" s="33"/>
    </row>
    <row r="23" spans="1:13" s="4" customFormat="1" ht="48" hidden="1" customHeight="1">
      <c r="A23" s="17"/>
      <c r="B23" s="31"/>
      <c r="C23" s="9"/>
      <c r="D23" s="9"/>
      <c r="E23" s="25" t="s">
        <v>18</v>
      </c>
      <c r="F23" s="110">
        <v>242</v>
      </c>
      <c r="G23" s="19"/>
      <c r="H23" s="28"/>
      <c r="I23" s="28"/>
      <c r="J23" s="19" t="e">
        <f t="shared" si="2"/>
        <v>#DIV/0!</v>
      </c>
      <c r="K23" s="19" t="e">
        <f t="shared" si="1"/>
        <v>#DIV/0!</v>
      </c>
      <c r="M23" s="29"/>
    </row>
    <row r="24" spans="1:13" s="4" customFormat="1" ht="64.5" hidden="1" customHeight="1">
      <c r="A24" s="30"/>
      <c r="B24" s="31"/>
      <c r="C24" s="32"/>
      <c r="D24" s="32"/>
      <c r="E24" s="112" t="s">
        <v>17</v>
      </c>
      <c r="F24" s="111">
        <v>310</v>
      </c>
      <c r="G24" s="28"/>
      <c r="H24" s="19"/>
      <c r="I24" s="19"/>
      <c r="J24" s="19" t="e">
        <f t="shared" si="2"/>
        <v>#DIV/0!</v>
      </c>
      <c r="K24" s="19" t="e">
        <f t="shared" si="1"/>
        <v>#DIV/0!</v>
      </c>
      <c r="M24" s="29"/>
    </row>
    <row r="25" spans="1:13" s="4" customFormat="1" ht="51.75" customHeight="1">
      <c r="A25" s="34" t="s">
        <v>132</v>
      </c>
      <c r="B25" s="32">
        <v>3710000000</v>
      </c>
      <c r="C25" s="9"/>
      <c r="D25" s="9"/>
      <c r="E25" s="112" t="s">
        <v>16</v>
      </c>
      <c r="F25" s="111">
        <v>225</v>
      </c>
      <c r="G25" s="26">
        <v>2036.1</v>
      </c>
      <c r="H25" s="19">
        <v>855.2</v>
      </c>
      <c r="I25" s="19">
        <v>855.2</v>
      </c>
      <c r="J25" s="19">
        <f>I25/G25*100</f>
        <v>42.001866313049462</v>
      </c>
      <c r="K25" s="19">
        <f>I25/H25*100</f>
        <v>100</v>
      </c>
      <c r="M25" s="29"/>
    </row>
    <row r="26" spans="1:13" s="4" customFormat="1" ht="64.5" customHeight="1">
      <c r="A26" s="115" t="s">
        <v>120</v>
      </c>
      <c r="B26" s="25" t="s">
        <v>130</v>
      </c>
      <c r="C26" s="13"/>
      <c r="D26" s="9"/>
      <c r="E26" s="59" t="s">
        <v>16</v>
      </c>
      <c r="F26" s="57">
        <v>225</v>
      </c>
      <c r="G26" s="35">
        <v>1376.5</v>
      </c>
      <c r="H26" s="35">
        <v>1376.5</v>
      </c>
      <c r="I26" s="35">
        <v>1376.5</v>
      </c>
      <c r="J26" s="19">
        <f>I26/G26*100</f>
        <v>100</v>
      </c>
      <c r="K26" s="19">
        <f>I26/H26*100</f>
        <v>100</v>
      </c>
      <c r="M26" s="29"/>
    </row>
    <row r="27" spans="1:13" s="4" customFormat="1" ht="64.5" customHeight="1">
      <c r="A27" s="108" t="s">
        <v>131</v>
      </c>
      <c r="B27" s="32">
        <v>3730000000</v>
      </c>
      <c r="C27" s="9"/>
      <c r="D27" s="9"/>
      <c r="E27" s="59" t="s">
        <v>16</v>
      </c>
      <c r="F27" s="57">
        <v>225</v>
      </c>
      <c r="G27" s="26">
        <v>2683</v>
      </c>
      <c r="H27" s="19">
        <v>2007.4</v>
      </c>
      <c r="I27" s="19"/>
      <c r="J27" s="19"/>
      <c r="K27" s="19"/>
      <c r="M27" s="29"/>
    </row>
    <row r="28" spans="1:13" s="4" customFormat="1" ht="64.5" customHeight="1">
      <c r="A28" s="56" t="s">
        <v>14</v>
      </c>
      <c r="B28" s="59" t="s">
        <v>129</v>
      </c>
      <c r="C28" s="32"/>
      <c r="D28" s="32"/>
      <c r="E28" s="59" t="s">
        <v>16</v>
      </c>
      <c r="F28" s="32">
        <v>225</v>
      </c>
      <c r="G28" s="26">
        <v>32332.9</v>
      </c>
      <c r="H28" s="19">
        <v>1593.2</v>
      </c>
      <c r="I28" s="19">
        <v>1567.2</v>
      </c>
      <c r="J28" s="19">
        <f t="shared" si="2"/>
        <v>4.8470752700809392</v>
      </c>
      <c r="K28" s="19">
        <f t="shared" si="1"/>
        <v>98.36806427316094</v>
      </c>
      <c r="M28" s="29"/>
    </row>
    <row r="29" spans="1:13" ht="27" customHeight="1">
      <c r="A29" s="36" t="s">
        <v>23</v>
      </c>
      <c r="B29" s="37"/>
      <c r="C29" s="36"/>
      <c r="D29" s="36"/>
      <c r="E29" s="37"/>
      <c r="F29" s="37"/>
      <c r="G29" s="22">
        <f>SUM(G30:G48,G49,G52)</f>
        <v>59203.6</v>
      </c>
      <c r="H29" s="22">
        <f>SUM(H30:H48,H49,H52)</f>
        <v>9650.5</v>
      </c>
      <c r="I29" s="22">
        <f>SUM(I30:I48,I49,I52)</f>
        <v>9640.5</v>
      </c>
      <c r="J29" s="22">
        <f>I29/G29*100</f>
        <v>16.283638157139094</v>
      </c>
      <c r="K29" s="22">
        <f t="shared" si="1"/>
        <v>99.896378425988289</v>
      </c>
    </row>
    <row r="30" spans="1:13" ht="27.75" customHeight="1">
      <c r="A30" s="100" t="s">
        <v>154</v>
      </c>
      <c r="B30" s="102" t="s">
        <v>147</v>
      </c>
      <c r="C30" s="11"/>
      <c r="D30" s="11"/>
      <c r="E30" s="25" t="s">
        <v>13</v>
      </c>
      <c r="F30" s="9">
        <v>241</v>
      </c>
      <c r="G30" s="26">
        <v>17000</v>
      </c>
      <c r="H30" s="26">
        <v>2500</v>
      </c>
      <c r="I30" s="26">
        <v>2500</v>
      </c>
      <c r="J30" s="19">
        <f>I30/G30*100</f>
        <v>14.705882352941178</v>
      </c>
      <c r="K30" s="19">
        <f t="shared" si="1"/>
        <v>100</v>
      </c>
    </row>
    <row r="31" spans="1:13" ht="59.25" customHeight="1">
      <c r="A31" s="100" t="s">
        <v>24</v>
      </c>
      <c r="B31" s="102" t="s">
        <v>148</v>
      </c>
      <c r="C31" s="11"/>
      <c r="D31" s="11"/>
      <c r="E31" s="25" t="s">
        <v>13</v>
      </c>
      <c r="F31" s="101">
        <v>241</v>
      </c>
      <c r="G31" s="26">
        <v>3273.6</v>
      </c>
      <c r="H31" s="26">
        <v>300</v>
      </c>
      <c r="I31" s="26">
        <v>300</v>
      </c>
      <c r="J31" s="19">
        <f t="shared" ref="J31:J44" si="9">I31/G31*100</f>
        <v>9.1642228739002931</v>
      </c>
      <c r="K31" s="19">
        <f t="shared" si="1"/>
        <v>100</v>
      </c>
    </row>
    <row r="32" spans="1:13" ht="59.25" customHeight="1">
      <c r="A32" s="100" t="s">
        <v>25</v>
      </c>
      <c r="B32" s="102" t="s">
        <v>149</v>
      </c>
      <c r="C32" s="11"/>
      <c r="D32" s="11"/>
      <c r="E32" s="25" t="s">
        <v>13</v>
      </c>
      <c r="F32" s="101">
        <v>241</v>
      </c>
      <c r="G32" s="26">
        <v>18000</v>
      </c>
      <c r="H32" s="26">
        <v>5110.5</v>
      </c>
      <c r="I32" s="26">
        <v>5110.6000000000004</v>
      </c>
      <c r="J32" s="19">
        <f t="shared" si="9"/>
        <v>28.392222222222223</v>
      </c>
      <c r="K32" s="19">
        <f t="shared" si="1"/>
        <v>100.00195675569906</v>
      </c>
    </row>
    <row r="33" spans="1:11" ht="45.75" customHeight="1">
      <c r="A33" s="100" t="s">
        <v>155</v>
      </c>
      <c r="B33" s="102" t="s">
        <v>150</v>
      </c>
      <c r="C33" s="11"/>
      <c r="D33" s="11"/>
      <c r="E33" s="25" t="s">
        <v>13</v>
      </c>
      <c r="F33" s="101">
        <v>241</v>
      </c>
      <c r="G33" s="26">
        <v>10033.4</v>
      </c>
      <c r="H33" s="26">
        <v>750</v>
      </c>
      <c r="I33" s="26">
        <v>749.5</v>
      </c>
      <c r="J33" s="19">
        <f t="shared" si="9"/>
        <v>7.470050032890148</v>
      </c>
      <c r="K33" s="19">
        <f t="shared" si="1"/>
        <v>99.933333333333323</v>
      </c>
    </row>
    <row r="34" spans="1:11" ht="76.5" customHeight="1">
      <c r="A34" s="100" t="s">
        <v>26</v>
      </c>
      <c r="B34" s="101" t="s">
        <v>151</v>
      </c>
      <c r="C34" s="9"/>
      <c r="D34" s="9"/>
      <c r="E34" s="25" t="s">
        <v>13</v>
      </c>
      <c r="F34" s="101">
        <v>241</v>
      </c>
      <c r="G34" s="38">
        <v>3500</v>
      </c>
      <c r="H34" s="38">
        <v>560</v>
      </c>
      <c r="I34" s="38">
        <v>550.4</v>
      </c>
      <c r="J34" s="19">
        <f t="shared" si="9"/>
        <v>15.725714285714284</v>
      </c>
      <c r="K34" s="19">
        <f t="shared" si="1"/>
        <v>98.285714285714278</v>
      </c>
    </row>
    <row r="35" spans="1:11" ht="36" hidden="1" customHeight="1">
      <c r="A35" s="144"/>
      <c r="B35" s="9"/>
      <c r="C35" s="9"/>
      <c r="D35" s="9"/>
      <c r="E35" s="25" t="s">
        <v>13</v>
      </c>
      <c r="F35" s="101">
        <v>241</v>
      </c>
      <c r="G35" s="40"/>
      <c r="H35" s="40"/>
      <c r="I35" s="40"/>
      <c r="J35" s="19" t="e">
        <f t="shared" si="9"/>
        <v>#DIV/0!</v>
      </c>
      <c r="K35" s="19" t="e">
        <f t="shared" si="1"/>
        <v>#DIV/0!</v>
      </c>
    </row>
    <row r="36" spans="1:11" ht="36.75" hidden="1" customHeight="1">
      <c r="A36" s="163"/>
      <c r="B36" s="9"/>
      <c r="C36" s="41"/>
      <c r="D36" s="41"/>
      <c r="E36" s="25" t="s">
        <v>13</v>
      </c>
      <c r="F36" s="101">
        <v>241</v>
      </c>
      <c r="G36" s="40"/>
      <c r="H36" s="40"/>
      <c r="I36" s="40"/>
      <c r="J36" s="19" t="e">
        <f t="shared" si="9"/>
        <v>#DIV/0!</v>
      </c>
      <c r="K36" s="19" t="e">
        <f t="shared" si="1"/>
        <v>#DIV/0!</v>
      </c>
    </row>
    <row r="37" spans="1:11" ht="31.5" hidden="1" customHeight="1">
      <c r="A37" s="144"/>
      <c r="B37" s="11"/>
      <c r="C37" s="11"/>
      <c r="D37" s="11"/>
      <c r="E37" s="25" t="s">
        <v>13</v>
      </c>
      <c r="F37" s="101">
        <v>241</v>
      </c>
      <c r="G37" s="19"/>
      <c r="H37" s="19"/>
      <c r="I37" s="42"/>
      <c r="J37" s="19" t="e">
        <f t="shared" si="9"/>
        <v>#DIV/0!</v>
      </c>
      <c r="K37" s="19" t="e">
        <f t="shared" si="1"/>
        <v>#DIV/0!</v>
      </c>
    </row>
    <row r="38" spans="1:11" ht="31.5" hidden="1" customHeight="1">
      <c r="A38" s="144"/>
      <c r="B38" s="11"/>
      <c r="C38" s="11"/>
      <c r="D38" s="11"/>
      <c r="E38" s="25" t="s">
        <v>13</v>
      </c>
      <c r="F38" s="101">
        <v>241</v>
      </c>
      <c r="G38" s="19"/>
      <c r="H38" s="19"/>
      <c r="I38" s="42"/>
      <c r="J38" s="19" t="e">
        <f t="shared" si="9"/>
        <v>#DIV/0!</v>
      </c>
      <c r="K38" s="19" t="e">
        <f t="shared" si="1"/>
        <v>#DIV/0!</v>
      </c>
    </row>
    <row r="39" spans="1:11" ht="43.5" customHeight="1">
      <c r="A39" s="140" t="s">
        <v>156</v>
      </c>
      <c r="B39" s="153" t="s">
        <v>152</v>
      </c>
      <c r="C39" s="11"/>
      <c r="D39" s="11"/>
      <c r="E39" s="159" t="s">
        <v>13</v>
      </c>
      <c r="F39" s="101">
        <v>241</v>
      </c>
      <c r="G39" s="26">
        <v>3966.5</v>
      </c>
      <c r="H39" s="26"/>
      <c r="I39" s="26"/>
      <c r="J39" s="19"/>
      <c r="K39" s="19"/>
    </row>
    <row r="40" spans="1:11" ht="39" customHeight="1">
      <c r="A40" s="141"/>
      <c r="B40" s="155"/>
      <c r="C40" s="102"/>
      <c r="D40" s="102"/>
      <c r="E40" s="161"/>
      <c r="F40" s="101">
        <v>242</v>
      </c>
      <c r="G40" s="26">
        <v>1000</v>
      </c>
      <c r="H40" s="26"/>
      <c r="I40" s="26"/>
      <c r="J40" s="19"/>
      <c r="K40" s="19"/>
    </row>
    <row r="41" spans="1:11" ht="36.75" customHeight="1">
      <c r="A41" s="140" t="s">
        <v>157</v>
      </c>
      <c r="B41" s="159" t="s">
        <v>153</v>
      </c>
      <c r="C41" s="11"/>
      <c r="D41" s="11"/>
      <c r="E41" s="159" t="s">
        <v>13</v>
      </c>
      <c r="F41" s="101">
        <v>241</v>
      </c>
      <c r="G41" s="26">
        <v>1500.1</v>
      </c>
      <c r="H41" s="26"/>
      <c r="I41" s="26"/>
      <c r="J41" s="19"/>
      <c r="K41" s="19"/>
    </row>
    <row r="42" spans="1:11" ht="38.25" customHeight="1">
      <c r="A42" s="170"/>
      <c r="B42" s="161"/>
      <c r="C42" s="11"/>
      <c r="D42" s="11"/>
      <c r="E42" s="161"/>
      <c r="F42" s="9">
        <v>242</v>
      </c>
      <c r="G42" s="26">
        <v>500</v>
      </c>
      <c r="H42" s="26"/>
      <c r="I42" s="26"/>
      <c r="J42" s="19"/>
      <c r="K42" s="19"/>
    </row>
    <row r="43" spans="1:11" ht="18.75" hidden="1">
      <c r="A43" s="103"/>
      <c r="B43" s="43"/>
      <c r="C43" s="11"/>
      <c r="D43" s="11"/>
      <c r="E43" s="25"/>
      <c r="F43" s="9"/>
      <c r="G43" s="26"/>
      <c r="H43" s="26"/>
      <c r="I43" s="26"/>
      <c r="J43" s="19" t="e">
        <f t="shared" si="9"/>
        <v>#DIV/0!</v>
      </c>
      <c r="K43" s="19" t="e">
        <f t="shared" si="1"/>
        <v>#DIV/0!</v>
      </c>
    </row>
    <row r="44" spans="1:11" ht="26.25" customHeight="1">
      <c r="A44" s="17" t="s">
        <v>27</v>
      </c>
      <c r="B44" s="43" t="s">
        <v>130</v>
      </c>
      <c r="C44" s="11"/>
      <c r="D44" s="11"/>
      <c r="E44" s="25" t="s">
        <v>28</v>
      </c>
      <c r="F44" s="9">
        <v>290</v>
      </c>
      <c r="G44" s="26">
        <v>430</v>
      </c>
      <c r="H44" s="26">
        <v>430</v>
      </c>
      <c r="I44" s="26">
        <v>430</v>
      </c>
      <c r="J44" s="19">
        <f t="shared" si="9"/>
        <v>100</v>
      </c>
      <c r="K44" s="19">
        <f t="shared" si="1"/>
        <v>100</v>
      </c>
    </row>
    <row r="45" spans="1:11" ht="63" hidden="1" customHeight="1">
      <c r="A45" s="144"/>
      <c r="B45" s="43"/>
      <c r="C45" s="11"/>
      <c r="D45" s="11"/>
      <c r="E45" s="25"/>
      <c r="F45" s="9"/>
      <c r="G45" s="26"/>
      <c r="H45" s="26"/>
      <c r="I45" s="26"/>
      <c r="J45" s="19"/>
      <c r="K45" s="19" t="e">
        <f t="shared" si="1"/>
        <v>#DIV/0!</v>
      </c>
    </row>
    <row r="46" spans="1:11" ht="63" hidden="1" customHeight="1">
      <c r="A46" s="163"/>
      <c r="B46" s="43"/>
      <c r="C46" s="11"/>
      <c r="D46" s="11"/>
      <c r="E46" s="25"/>
      <c r="F46" s="9"/>
      <c r="G46" s="26"/>
      <c r="H46" s="26"/>
      <c r="I46" s="26"/>
      <c r="J46" s="19"/>
      <c r="K46" s="19" t="e">
        <f t="shared" si="1"/>
        <v>#DIV/0!</v>
      </c>
    </row>
    <row r="47" spans="1:11" ht="88.5" hidden="1" customHeight="1">
      <c r="A47" s="17"/>
      <c r="B47" s="43"/>
      <c r="C47" s="11"/>
      <c r="D47" s="11"/>
      <c r="E47" s="25"/>
      <c r="F47" s="9"/>
      <c r="G47" s="26"/>
      <c r="H47" s="26"/>
      <c r="I47" s="26"/>
      <c r="J47" s="19"/>
      <c r="K47" s="19" t="e">
        <f t="shared" si="1"/>
        <v>#DIV/0!</v>
      </c>
    </row>
    <row r="48" spans="1:11" ht="108.75" hidden="1" customHeight="1">
      <c r="A48" s="17"/>
      <c r="B48" s="43"/>
      <c r="C48" s="11"/>
      <c r="D48" s="11"/>
      <c r="E48" s="25"/>
      <c r="F48" s="9"/>
      <c r="G48" s="26"/>
      <c r="H48" s="26"/>
      <c r="I48" s="26"/>
      <c r="J48" s="19" t="e">
        <f t="shared" ref="J48:J64" si="10">I48/G48*100</f>
        <v>#DIV/0!</v>
      </c>
      <c r="K48" s="19" t="e">
        <f t="shared" si="1"/>
        <v>#DIV/0!</v>
      </c>
    </row>
    <row r="49" spans="1:11" ht="52.5" hidden="1" customHeight="1">
      <c r="A49" s="44"/>
      <c r="B49" s="45"/>
      <c r="C49" s="45"/>
      <c r="D49" s="45"/>
      <c r="E49" s="46"/>
      <c r="F49" s="46"/>
      <c r="G49" s="47"/>
      <c r="H49" s="47"/>
      <c r="I49" s="47"/>
      <c r="J49" s="47"/>
      <c r="K49" s="47"/>
    </row>
    <row r="50" spans="1:11" ht="54.75" hidden="1" customHeight="1">
      <c r="A50" s="144"/>
      <c r="B50" s="43"/>
      <c r="C50" s="11"/>
      <c r="D50" s="11"/>
      <c r="E50" s="25"/>
      <c r="F50" s="9"/>
      <c r="G50" s="19"/>
      <c r="H50" s="19"/>
      <c r="I50" s="19"/>
      <c r="J50" s="19"/>
      <c r="K50" s="19" t="e">
        <f>I50/H50*100</f>
        <v>#DIV/0!</v>
      </c>
    </row>
    <row r="51" spans="1:11" ht="18.75" hidden="1">
      <c r="A51" s="144"/>
      <c r="B51" s="43" t="s">
        <v>30</v>
      </c>
      <c r="C51" s="11"/>
      <c r="D51" s="11"/>
      <c r="E51" s="25" t="s">
        <v>29</v>
      </c>
      <c r="F51" s="9">
        <v>310</v>
      </c>
      <c r="G51" s="19"/>
      <c r="H51" s="26"/>
      <c r="I51" s="26"/>
      <c r="J51" s="19"/>
      <c r="K51" s="19"/>
    </row>
    <row r="52" spans="1:11" ht="37.5" hidden="1">
      <c r="A52" s="44" t="s">
        <v>31</v>
      </c>
      <c r="B52" s="48"/>
      <c r="C52" s="45"/>
      <c r="D52" s="45"/>
      <c r="E52" s="46" t="s">
        <v>29</v>
      </c>
      <c r="F52" s="49"/>
      <c r="G52" s="47">
        <f>SUM(G53:G59)</f>
        <v>0</v>
      </c>
      <c r="H52" s="47">
        <f>SUM(H53:H59)</f>
        <v>0</v>
      </c>
      <c r="I52" s="47">
        <f>SUM(I53:I59)</f>
        <v>0</v>
      </c>
      <c r="J52" s="47" t="e">
        <f t="shared" si="10"/>
        <v>#DIV/0!</v>
      </c>
      <c r="K52" s="47" t="e">
        <f t="shared" si="1"/>
        <v>#DIV/0!</v>
      </c>
    </row>
    <row r="53" spans="1:11" ht="51" hidden="1" customHeight="1">
      <c r="A53" s="17" t="s">
        <v>32</v>
      </c>
      <c r="B53" s="43" t="s">
        <v>33</v>
      </c>
      <c r="C53" s="11"/>
      <c r="D53" s="11"/>
      <c r="E53" s="25" t="s">
        <v>29</v>
      </c>
      <c r="F53" s="9">
        <v>310</v>
      </c>
      <c r="G53" s="19"/>
      <c r="H53" s="19"/>
      <c r="I53" s="19"/>
      <c r="J53" s="19"/>
      <c r="K53" s="19"/>
    </row>
    <row r="54" spans="1:11" ht="25.5" hidden="1" customHeight="1">
      <c r="A54" s="144" t="s">
        <v>34</v>
      </c>
      <c r="B54" s="43" t="s">
        <v>35</v>
      </c>
      <c r="C54" s="11"/>
      <c r="D54" s="11"/>
      <c r="E54" s="25" t="s">
        <v>29</v>
      </c>
      <c r="F54" s="9">
        <v>226</v>
      </c>
      <c r="G54" s="19"/>
      <c r="H54" s="19"/>
      <c r="I54" s="19"/>
      <c r="J54" s="19"/>
      <c r="K54" s="19"/>
    </row>
    <row r="55" spans="1:11" ht="25.5" hidden="1" customHeight="1">
      <c r="A55" s="144"/>
      <c r="B55" s="43" t="s">
        <v>35</v>
      </c>
      <c r="C55" s="11"/>
      <c r="D55" s="11"/>
      <c r="E55" s="25" t="s">
        <v>29</v>
      </c>
      <c r="F55" s="9">
        <v>310</v>
      </c>
      <c r="G55" s="19"/>
      <c r="H55" s="19"/>
      <c r="I55" s="19"/>
      <c r="J55" s="19"/>
      <c r="K55" s="19"/>
    </row>
    <row r="56" spans="1:11" ht="75" hidden="1">
      <c r="A56" s="17" t="s">
        <v>36</v>
      </c>
      <c r="B56" s="43" t="s">
        <v>37</v>
      </c>
      <c r="C56" s="11"/>
      <c r="D56" s="11"/>
      <c r="E56" s="25" t="s">
        <v>29</v>
      </c>
      <c r="F56" s="9">
        <v>310</v>
      </c>
      <c r="G56" s="19"/>
      <c r="H56" s="19"/>
      <c r="I56" s="19"/>
      <c r="J56" s="19" t="e">
        <f t="shared" si="10"/>
        <v>#DIV/0!</v>
      </c>
      <c r="K56" s="19" t="e">
        <f t="shared" si="1"/>
        <v>#DIV/0!</v>
      </c>
    </row>
    <row r="57" spans="1:11" ht="48" hidden="1" customHeight="1">
      <c r="A57" s="17" t="s">
        <v>38</v>
      </c>
      <c r="B57" s="43" t="s">
        <v>39</v>
      </c>
      <c r="C57" s="11"/>
      <c r="D57" s="11"/>
      <c r="E57" s="25" t="s">
        <v>29</v>
      </c>
      <c r="F57" s="9">
        <v>310</v>
      </c>
      <c r="G57" s="19"/>
      <c r="H57" s="19"/>
      <c r="I57" s="19"/>
      <c r="J57" s="19" t="e">
        <f t="shared" si="10"/>
        <v>#DIV/0!</v>
      </c>
      <c r="K57" s="19" t="e">
        <f t="shared" si="1"/>
        <v>#DIV/0!</v>
      </c>
    </row>
    <row r="58" spans="1:11" ht="25.5" hidden="1" customHeight="1">
      <c r="A58" s="17" t="s">
        <v>40</v>
      </c>
      <c r="B58" s="43" t="s">
        <v>41</v>
      </c>
      <c r="C58" s="11"/>
      <c r="D58" s="11"/>
      <c r="E58" s="25" t="s">
        <v>29</v>
      </c>
      <c r="F58" s="9">
        <v>310</v>
      </c>
      <c r="G58" s="19"/>
      <c r="H58" s="19"/>
      <c r="I58" s="19"/>
      <c r="J58" s="19" t="e">
        <f t="shared" si="10"/>
        <v>#DIV/0!</v>
      </c>
      <c r="K58" s="19" t="e">
        <f t="shared" si="1"/>
        <v>#DIV/0!</v>
      </c>
    </row>
    <row r="59" spans="1:11" ht="37.5" hidden="1">
      <c r="A59" s="17" t="s">
        <v>42</v>
      </c>
      <c r="B59" s="43" t="s">
        <v>43</v>
      </c>
      <c r="C59" s="11"/>
      <c r="D59" s="11"/>
      <c r="E59" s="25" t="s">
        <v>29</v>
      </c>
      <c r="F59" s="9">
        <v>310</v>
      </c>
      <c r="G59" s="19"/>
      <c r="H59" s="19"/>
      <c r="I59" s="19"/>
      <c r="J59" s="19" t="e">
        <f t="shared" si="10"/>
        <v>#DIV/0!</v>
      </c>
      <c r="K59" s="19" t="e">
        <f t="shared" si="1"/>
        <v>#DIV/0!</v>
      </c>
    </row>
    <row r="60" spans="1:11" ht="29.25" customHeight="1">
      <c r="A60" s="50" t="s">
        <v>44</v>
      </c>
      <c r="B60" s="51"/>
      <c r="C60" s="50"/>
      <c r="D60" s="50"/>
      <c r="E60" s="50"/>
      <c r="F60" s="52"/>
      <c r="G60" s="22">
        <f>G66+G71+G72+G76+G94+G95+G96+G97+G98+G99+G100+G101+G102+G121+G132+G138+G148+G162+G175</f>
        <v>365678</v>
      </c>
      <c r="H60" s="22">
        <f>H66+H71+H72+H76+H94+H95+H96+H97+H98+H99+H100+H101+H102+H121+H132+H138+H148+H162+H175</f>
        <v>56633.9</v>
      </c>
      <c r="I60" s="22">
        <f>I66+I71+I72+I76+I94+I95+I96+I97+I98+I99+I100+I101+I102+I121+I132+I138+I148+I162+I175</f>
        <v>56411.6</v>
      </c>
      <c r="J60" s="22">
        <f t="shared" si="10"/>
        <v>15.426577480734416</v>
      </c>
      <c r="K60" s="22">
        <f t="shared" si="1"/>
        <v>99.607478912806641</v>
      </c>
    </row>
    <row r="61" spans="1:11" ht="18.75" hidden="1" customHeight="1">
      <c r="A61" s="18" t="s">
        <v>45</v>
      </c>
      <c r="B61" s="9"/>
      <c r="C61" s="53">
        <v>277239781.19</v>
      </c>
      <c r="D61" s="53"/>
      <c r="E61" s="53">
        <v>59776612.159999996</v>
      </c>
      <c r="F61" s="53"/>
      <c r="G61" s="19"/>
      <c r="H61" s="19"/>
      <c r="I61" s="19"/>
      <c r="J61" s="19" t="e">
        <f t="shared" si="10"/>
        <v>#DIV/0!</v>
      </c>
      <c r="K61" s="19" t="e">
        <f t="shared" si="1"/>
        <v>#DIV/0!</v>
      </c>
    </row>
    <row r="62" spans="1:11" ht="18.75" hidden="1" customHeight="1">
      <c r="A62" s="18" t="s">
        <v>46</v>
      </c>
      <c r="B62" s="9"/>
      <c r="C62" s="53">
        <v>383867963.26999998</v>
      </c>
      <c r="D62" s="53"/>
      <c r="E62" s="53">
        <v>141238608.25999999</v>
      </c>
      <c r="F62" s="53"/>
      <c r="G62" s="19"/>
      <c r="H62" s="19"/>
      <c r="I62" s="19"/>
      <c r="J62" s="19" t="e">
        <f t="shared" si="10"/>
        <v>#DIV/0!</v>
      </c>
      <c r="K62" s="19" t="e">
        <f t="shared" si="1"/>
        <v>#DIV/0!</v>
      </c>
    </row>
    <row r="63" spans="1:11" ht="18.75" hidden="1" customHeight="1">
      <c r="A63" s="54"/>
      <c r="B63" s="9">
        <v>1020102</v>
      </c>
      <c r="C63" s="18"/>
      <c r="D63" s="18"/>
      <c r="E63" s="55" t="s">
        <v>47</v>
      </c>
      <c r="F63" s="18">
        <v>310</v>
      </c>
      <c r="G63" s="19"/>
      <c r="H63" s="19"/>
      <c r="I63" s="19"/>
      <c r="J63" s="19" t="e">
        <f t="shared" si="10"/>
        <v>#DIV/0!</v>
      </c>
      <c r="K63" s="19" t="e">
        <f t="shared" si="1"/>
        <v>#DIV/0!</v>
      </c>
    </row>
    <row r="64" spans="1:11" ht="18.75" hidden="1" customHeight="1">
      <c r="A64" s="14"/>
      <c r="B64" s="9">
        <v>1020102</v>
      </c>
      <c r="C64" s="18"/>
      <c r="D64" s="18"/>
      <c r="E64" s="55" t="s">
        <v>47</v>
      </c>
      <c r="F64" s="18">
        <v>226</v>
      </c>
      <c r="G64" s="19"/>
      <c r="H64" s="19"/>
      <c r="I64" s="19"/>
      <c r="J64" s="19" t="e">
        <f t="shared" si="10"/>
        <v>#DIV/0!</v>
      </c>
      <c r="K64" s="19" t="e">
        <f t="shared" si="1"/>
        <v>#DIV/0!</v>
      </c>
    </row>
    <row r="65" spans="1:11" ht="18.75" hidden="1" customHeight="1">
      <c r="A65" s="146" t="s">
        <v>48</v>
      </c>
      <c r="B65" s="168">
        <v>7002200</v>
      </c>
      <c r="C65" s="58"/>
      <c r="D65" s="58"/>
      <c r="E65" s="169" t="s">
        <v>16</v>
      </c>
      <c r="F65" s="32">
        <v>226</v>
      </c>
      <c r="G65" s="60">
        <v>0</v>
      </c>
      <c r="H65" s="60">
        <v>0</v>
      </c>
      <c r="I65" s="60">
        <v>0</v>
      </c>
      <c r="J65" s="28">
        <v>0</v>
      </c>
      <c r="K65" s="28">
        <v>0</v>
      </c>
    </row>
    <row r="66" spans="1:11" ht="87" hidden="1" customHeight="1">
      <c r="A66" s="146"/>
      <c r="B66" s="168"/>
      <c r="C66" s="58"/>
      <c r="D66" s="58"/>
      <c r="E66" s="169"/>
      <c r="F66" s="32">
        <v>310</v>
      </c>
      <c r="G66" s="26"/>
      <c r="H66" s="26"/>
      <c r="I66" s="26"/>
      <c r="J66" s="26" t="e">
        <f>I66/G66*100</f>
        <v>#DIV/0!</v>
      </c>
      <c r="K66" s="26" t="e">
        <f>I66/H66*100</f>
        <v>#DIV/0!</v>
      </c>
    </row>
    <row r="67" spans="1:11" s="1" customFormat="1" ht="39" hidden="1" customHeight="1">
      <c r="A67" s="61" t="s">
        <v>21</v>
      </c>
      <c r="B67" s="62" t="s">
        <v>49</v>
      </c>
      <c r="C67" s="63"/>
      <c r="D67" s="63"/>
      <c r="E67" s="62" t="s">
        <v>22</v>
      </c>
      <c r="F67" s="63">
        <v>225</v>
      </c>
      <c r="G67" s="26"/>
      <c r="H67" s="26"/>
      <c r="I67" s="26"/>
      <c r="J67" s="26" t="e">
        <f t="shared" ref="J67:J70" si="11">I67/G67*100</f>
        <v>#DIV/0!</v>
      </c>
      <c r="K67" s="26" t="e">
        <f t="shared" ref="K67:K71" si="12">I67/H67*100</f>
        <v>#DIV/0!</v>
      </c>
    </row>
    <row r="68" spans="1:11" s="1" customFormat="1" ht="21" hidden="1" customHeight="1">
      <c r="A68" s="148" t="s">
        <v>50</v>
      </c>
      <c r="B68" s="136" t="s">
        <v>51</v>
      </c>
      <c r="C68" s="64"/>
      <c r="D68" s="64"/>
      <c r="E68" s="136" t="s">
        <v>29</v>
      </c>
      <c r="F68" s="63"/>
      <c r="G68" s="26"/>
      <c r="H68" s="26"/>
      <c r="I68" s="26"/>
      <c r="J68" s="26" t="e">
        <f t="shared" si="11"/>
        <v>#DIV/0!</v>
      </c>
      <c r="K68" s="26" t="e">
        <f t="shared" si="12"/>
        <v>#DIV/0!</v>
      </c>
    </row>
    <row r="69" spans="1:11" s="1" customFormat="1" ht="21" hidden="1" customHeight="1">
      <c r="A69" s="148"/>
      <c r="B69" s="136"/>
      <c r="C69" s="64"/>
      <c r="D69" s="64"/>
      <c r="E69" s="136"/>
      <c r="F69" s="63">
        <v>226</v>
      </c>
      <c r="G69" s="26"/>
      <c r="H69" s="26"/>
      <c r="I69" s="26"/>
      <c r="J69" s="26" t="e">
        <f t="shared" si="11"/>
        <v>#DIV/0!</v>
      </c>
      <c r="K69" s="26" t="e">
        <f t="shared" si="12"/>
        <v>#DIV/0!</v>
      </c>
    </row>
    <row r="70" spans="1:11" s="1" customFormat="1" ht="21" hidden="1" customHeight="1">
      <c r="A70" s="148"/>
      <c r="B70" s="137"/>
      <c r="C70" s="64"/>
      <c r="D70" s="64"/>
      <c r="E70" s="137"/>
      <c r="F70" s="63">
        <v>310</v>
      </c>
      <c r="G70" s="26"/>
      <c r="H70" s="26"/>
      <c r="I70" s="26"/>
      <c r="J70" s="26" t="e">
        <f t="shared" si="11"/>
        <v>#DIV/0!</v>
      </c>
      <c r="K70" s="26" t="e">
        <f t="shared" si="12"/>
        <v>#DIV/0!</v>
      </c>
    </row>
    <row r="71" spans="1:11" s="1" customFormat="1" ht="76.5" hidden="1" customHeight="1">
      <c r="A71" s="17" t="s">
        <v>52</v>
      </c>
      <c r="B71" s="63" t="s">
        <v>53</v>
      </c>
      <c r="C71" s="63"/>
      <c r="D71" s="63"/>
      <c r="E71" s="62" t="s">
        <v>13</v>
      </c>
      <c r="F71" s="63">
        <v>241</v>
      </c>
      <c r="G71" s="26"/>
      <c r="H71" s="26"/>
      <c r="I71" s="26"/>
      <c r="J71" s="26"/>
      <c r="K71" s="26" t="e">
        <f t="shared" si="12"/>
        <v>#DIV/0!</v>
      </c>
    </row>
    <row r="72" spans="1:11" s="65" customFormat="1" ht="69" customHeight="1">
      <c r="A72" s="146" t="s">
        <v>54</v>
      </c>
      <c r="B72" s="63" t="s">
        <v>137</v>
      </c>
      <c r="C72" s="63"/>
      <c r="D72" s="63"/>
      <c r="E72" s="62" t="s">
        <v>13</v>
      </c>
      <c r="F72" s="63">
        <v>241</v>
      </c>
      <c r="G72" s="26">
        <v>50065.4</v>
      </c>
      <c r="H72" s="26">
        <v>10200</v>
      </c>
      <c r="I72" s="26">
        <v>10200</v>
      </c>
      <c r="J72" s="26">
        <f>I72/G72*100</f>
        <v>20.373351656033908</v>
      </c>
      <c r="K72" s="26">
        <f t="shared" si="1"/>
        <v>100</v>
      </c>
    </row>
    <row r="73" spans="1:11" s="65" customFormat="1" ht="18.75" hidden="1" customHeight="1">
      <c r="A73" s="146"/>
      <c r="B73" s="63" t="s">
        <v>138</v>
      </c>
      <c r="C73" s="63"/>
      <c r="D73" s="63"/>
      <c r="E73" s="62" t="s">
        <v>16</v>
      </c>
      <c r="F73" s="63">
        <v>241</v>
      </c>
      <c r="G73" s="26"/>
      <c r="H73" s="26"/>
      <c r="I73" s="26"/>
      <c r="J73" s="26"/>
      <c r="K73" s="26" t="e">
        <f t="shared" si="1"/>
        <v>#DIV/0!</v>
      </c>
    </row>
    <row r="74" spans="1:11" s="65" customFormat="1" ht="18.75" hidden="1" customHeight="1">
      <c r="A74" s="66"/>
      <c r="B74" s="63" t="s">
        <v>139</v>
      </c>
      <c r="C74" s="63"/>
      <c r="D74" s="63"/>
      <c r="E74" s="62" t="s">
        <v>16</v>
      </c>
      <c r="F74" s="63">
        <v>290</v>
      </c>
      <c r="G74" s="26"/>
      <c r="H74" s="26"/>
      <c r="I74" s="26"/>
      <c r="J74" s="26"/>
      <c r="K74" s="26" t="e">
        <f t="shared" si="1"/>
        <v>#DIV/0!</v>
      </c>
    </row>
    <row r="75" spans="1:11" s="65" customFormat="1" ht="18.75" hidden="1" customHeight="1">
      <c r="A75" s="66"/>
      <c r="B75" s="63" t="s">
        <v>140</v>
      </c>
      <c r="C75" s="63"/>
      <c r="D75" s="63"/>
      <c r="E75" s="62" t="s">
        <v>16</v>
      </c>
      <c r="F75" s="63">
        <v>310</v>
      </c>
      <c r="G75" s="26"/>
      <c r="H75" s="26"/>
      <c r="I75" s="26"/>
      <c r="J75" s="26"/>
      <c r="K75" s="26" t="e">
        <f t="shared" si="1"/>
        <v>#DIV/0!</v>
      </c>
    </row>
    <row r="76" spans="1:11" s="65" customFormat="1" ht="75" customHeight="1">
      <c r="A76" s="99" t="s">
        <v>55</v>
      </c>
      <c r="B76" s="63" t="s">
        <v>141</v>
      </c>
      <c r="C76" s="63"/>
      <c r="D76" s="63"/>
      <c r="E76" s="62" t="s">
        <v>13</v>
      </c>
      <c r="F76" s="63">
        <v>241</v>
      </c>
      <c r="G76" s="26">
        <v>132556</v>
      </c>
      <c r="H76" s="26">
        <v>17108.900000000001</v>
      </c>
      <c r="I76" s="26">
        <v>17108.900000000001</v>
      </c>
      <c r="J76" s="26">
        <f>I76/G76*100</f>
        <v>12.906922357343312</v>
      </c>
      <c r="K76" s="26">
        <f t="shared" si="1"/>
        <v>100</v>
      </c>
    </row>
    <row r="77" spans="1:11" ht="18.75" hidden="1" customHeight="1">
      <c r="A77" s="144" t="s">
        <v>56</v>
      </c>
      <c r="B77" s="63">
        <v>6000100</v>
      </c>
      <c r="C77" s="63"/>
      <c r="D77" s="63"/>
      <c r="E77" s="62" t="s">
        <v>22</v>
      </c>
      <c r="F77" s="67"/>
      <c r="G77" s="26"/>
      <c r="H77" s="26"/>
      <c r="I77" s="26"/>
      <c r="J77" s="26" t="e">
        <f>I77/G77*100</f>
        <v>#DIV/0!</v>
      </c>
      <c r="K77" s="26" t="e">
        <f>I77/H77*100</f>
        <v>#DIV/0!</v>
      </c>
    </row>
    <row r="78" spans="1:11" ht="18.75" hidden="1" customHeight="1">
      <c r="A78" s="144"/>
      <c r="B78" s="63">
        <v>6000100</v>
      </c>
      <c r="C78" s="63"/>
      <c r="D78" s="63"/>
      <c r="E78" s="62" t="s">
        <v>22</v>
      </c>
      <c r="F78" s="63">
        <v>225</v>
      </c>
      <c r="G78" s="26"/>
      <c r="H78" s="26"/>
      <c r="I78" s="26"/>
      <c r="J78" s="26" t="e">
        <f>I78/G78*100</f>
        <v>#DIV/0!</v>
      </c>
      <c r="K78" s="26" t="e">
        <f>I78/H78*100</f>
        <v>#DIV/0!</v>
      </c>
    </row>
    <row r="79" spans="1:11" ht="18.75" hidden="1" customHeight="1">
      <c r="A79" s="144"/>
      <c r="B79" s="63">
        <v>6000100</v>
      </c>
      <c r="C79" s="63"/>
      <c r="D79" s="63"/>
      <c r="E79" s="62" t="s">
        <v>22</v>
      </c>
      <c r="F79" s="63">
        <v>226</v>
      </c>
      <c r="G79" s="26"/>
      <c r="H79" s="26"/>
      <c r="I79" s="26"/>
      <c r="J79" s="26" t="e">
        <f t="shared" ref="J79:J85" si="13">I79/G79*100</f>
        <v>#DIV/0!</v>
      </c>
      <c r="K79" s="26" t="e">
        <f>I79/H79*100</f>
        <v>#DIV/0!</v>
      </c>
    </row>
    <row r="80" spans="1:11" ht="18.75" hidden="1" customHeight="1">
      <c r="A80" s="144"/>
      <c r="B80" s="63">
        <v>6000100</v>
      </c>
      <c r="C80" s="63"/>
      <c r="D80" s="63"/>
      <c r="E80" s="62" t="s">
        <v>22</v>
      </c>
      <c r="F80" s="63">
        <v>290</v>
      </c>
      <c r="G80" s="26"/>
      <c r="H80" s="26"/>
      <c r="I80" s="26"/>
      <c r="J80" s="26"/>
      <c r="K80" s="26" t="e">
        <f t="shared" ref="K80:K96" si="14">I80/H80*100</f>
        <v>#DIV/0!</v>
      </c>
    </row>
    <row r="81" spans="1:13" ht="18.75" hidden="1" customHeight="1">
      <c r="A81" s="144"/>
      <c r="B81" s="63">
        <v>6000100</v>
      </c>
      <c r="C81" s="63"/>
      <c r="D81" s="63"/>
      <c r="E81" s="63">
        <v>500</v>
      </c>
      <c r="F81" s="63">
        <v>310</v>
      </c>
      <c r="G81" s="68"/>
      <c r="H81" s="68"/>
      <c r="I81" s="68"/>
      <c r="J81" s="26"/>
      <c r="K81" s="26" t="e">
        <f t="shared" si="14"/>
        <v>#DIV/0!</v>
      </c>
    </row>
    <row r="82" spans="1:13" ht="18.75" hidden="1" customHeight="1">
      <c r="A82" s="54"/>
      <c r="B82" s="63">
        <v>6000100</v>
      </c>
      <c r="C82" s="63"/>
      <c r="D82" s="63"/>
      <c r="E82" s="62" t="s">
        <v>22</v>
      </c>
      <c r="F82" s="63">
        <v>225</v>
      </c>
      <c r="G82" s="26"/>
      <c r="H82" s="26"/>
      <c r="I82" s="26"/>
      <c r="J82" s="26" t="e">
        <f t="shared" si="13"/>
        <v>#DIV/0!</v>
      </c>
      <c r="K82" s="26" t="e">
        <f t="shared" si="14"/>
        <v>#DIV/0!</v>
      </c>
    </row>
    <row r="83" spans="1:13" ht="18.75" hidden="1" customHeight="1">
      <c r="A83" s="54" t="s">
        <v>57</v>
      </c>
      <c r="B83" s="63">
        <v>6000100</v>
      </c>
      <c r="C83" s="63"/>
      <c r="D83" s="63"/>
      <c r="E83" s="62" t="s">
        <v>22</v>
      </c>
      <c r="F83" s="63">
        <v>225</v>
      </c>
      <c r="G83" s="26"/>
      <c r="H83" s="26"/>
      <c r="I83" s="26"/>
      <c r="J83" s="26" t="e">
        <f t="shared" si="13"/>
        <v>#DIV/0!</v>
      </c>
      <c r="K83" s="26" t="e">
        <f t="shared" si="14"/>
        <v>#DIV/0!</v>
      </c>
    </row>
    <row r="84" spans="1:13" ht="18.75" hidden="1" customHeight="1">
      <c r="A84" s="147" t="s">
        <v>58</v>
      </c>
      <c r="B84" s="63">
        <v>6000100</v>
      </c>
      <c r="C84" s="63"/>
      <c r="D84" s="63"/>
      <c r="E84" s="62" t="s">
        <v>22</v>
      </c>
      <c r="F84" s="63"/>
      <c r="G84" s="26"/>
      <c r="H84" s="26"/>
      <c r="I84" s="26"/>
      <c r="J84" s="26" t="e">
        <f t="shared" si="13"/>
        <v>#DIV/0!</v>
      </c>
      <c r="K84" s="26" t="e">
        <f t="shared" si="14"/>
        <v>#DIV/0!</v>
      </c>
    </row>
    <row r="85" spans="1:13" ht="18.75" hidden="1" customHeight="1">
      <c r="A85" s="147"/>
      <c r="B85" s="63">
        <v>6000100</v>
      </c>
      <c r="C85" s="63"/>
      <c r="D85" s="63"/>
      <c r="E85" s="63">
        <v>500</v>
      </c>
      <c r="F85" s="63">
        <v>225</v>
      </c>
      <c r="G85" s="26"/>
      <c r="H85" s="26"/>
      <c r="I85" s="26"/>
      <c r="J85" s="26" t="e">
        <f t="shared" si="13"/>
        <v>#DIV/0!</v>
      </c>
      <c r="K85" s="26" t="e">
        <f t="shared" si="14"/>
        <v>#DIV/0!</v>
      </c>
    </row>
    <row r="86" spans="1:13" ht="18.75" hidden="1" customHeight="1">
      <c r="A86" s="147"/>
      <c r="B86" s="63">
        <v>6000100</v>
      </c>
      <c r="C86" s="63"/>
      <c r="D86" s="63"/>
      <c r="E86" s="62" t="s">
        <v>22</v>
      </c>
      <c r="F86" s="63">
        <v>226</v>
      </c>
      <c r="G86" s="26"/>
      <c r="H86" s="26"/>
      <c r="I86" s="26"/>
      <c r="J86" s="26"/>
      <c r="K86" s="26" t="e">
        <f t="shared" si="14"/>
        <v>#DIV/0!</v>
      </c>
    </row>
    <row r="87" spans="1:13" ht="18.75" hidden="1" customHeight="1">
      <c r="A87" s="147"/>
      <c r="B87" s="63">
        <v>6000100</v>
      </c>
      <c r="C87" s="63"/>
      <c r="D87" s="63"/>
      <c r="E87" s="62" t="s">
        <v>22</v>
      </c>
      <c r="F87" s="63">
        <v>290</v>
      </c>
      <c r="G87" s="26"/>
      <c r="H87" s="26"/>
      <c r="I87" s="26"/>
      <c r="J87" s="26"/>
      <c r="K87" s="26" t="e">
        <f t="shared" si="14"/>
        <v>#DIV/0!</v>
      </c>
    </row>
    <row r="88" spans="1:13" ht="18.75" hidden="1" customHeight="1">
      <c r="A88" s="147"/>
      <c r="B88" s="63">
        <v>6000100</v>
      </c>
      <c r="C88" s="63"/>
      <c r="D88" s="63"/>
      <c r="E88" s="62" t="s">
        <v>22</v>
      </c>
      <c r="F88" s="63">
        <v>310</v>
      </c>
      <c r="G88" s="26"/>
      <c r="H88" s="26"/>
      <c r="I88" s="26"/>
      <c r="J88" s="26"/>
      <c r="K88" s="26" t="e">
        <f t="shared" si="14"/>
        <v>#DIV/0!</v>
      </c>
    </row>
    <row r="89" spans="1:13" s="1" customFormat="1" ht="18.75" hidden="1" customHeight="1">
      <c r="A89" s="144" t="s">
        <v>59</v>
      </c>
      <c r="B89" s="63">
        <v>6000100</v>
      </c>
      <c r="C89" s="63"/>
      <c r="D89" s="63"/>
      <c r="E89" s="62" t="s">
        <v>22</v>
      </c>
      <c r="F89" s="67"/>
      <c r="G89" s="26"/>
      <c r="H89" s="26"/>
      <c r="I89" s="26"/>
      <c r="J89" s="26" t="e">
        <f t="shared" ref="J89:J96" si="15">I89/G89*100</f>
        <v>#DIV/0!</v>
      </c>
      <c r="K89" s="26" t="e">
        <f t="shared" si="14"/>
        <v>#DIV/0!</v>
      </c>
    </row>
    <row r="90" spans="1:13" s="1" customFormat="1" ht="18.75" hidden="1" customHeight="1">
      <c r="A90" s="144"/>
      <c r="B90" s="63">
        <v>6000100</v>
      </c>
      <c r="C90" s="63"/>
      <c r="D90" s="63"/>
      <c r="E90" s="62" t="s">
        <v>22</v>
      </c>
      <c r="F90" s="63">
        <v>225</v>
      </c>
      <c r="G90" s="26"/>
      <c r="H90" s="26"/>
      <c r="I90" s="26"/>
      <c r="J90" s="26" t="e">
        <f t="shared" si="15"/>
        <v>#DIV/0!</v>
      </c>
      <c r="K90" s="26" t="e">
        <f t="shared" si="14"/>
        <v>#DIV/0!</v>
      </c>
    </row>
    <row r="91" spans="1:13" ht="18.75" hidden="1" customHeight="1">
      <c r="A91" s="144"/>
      <c r="B91" s="63">
        <v>6000100</v>
      </c>
      <c r="C91" s="63"/>
      <c r="D91" s="63"/>
      <c r="E91" s="62" t="s">
        <v>22</v>
      </c>
      <c r="F91" s="63">
        <v>226</v>
      </c>
      <c r="G91" s="26"/>
      <c r="H91" s="26"/>
      <c r="I91" s="26"/>
      <c r="J91" s="26" t="e">
        <f>I91/G91*100</f>
        <v>#DIV/0!</v>
      </c>
      <c r="K91" s="26" t="e">
        <f t="shared" si="14"/>
        <v>#DIV/0!</v>
      </c>
    </row>
    <row r="92" spans="1:13" ht="18.75" hidden="1" customHeight="1">
      <c r="A92" s="144"/>
      <c r="B92" s="63">
        <v>6000100</v>
      </c>
      <c r="C92" s="69"/>
      <c r="D92" s="69"/>
      <c r="E92" s="62" t="s">
        <v>22</v>
      </c>
      <c r="F92" s="63">
        <v>310</v>
      </c>
      <c r="G92" s="68"/>
      <c r="H92" s="68"/>
      <c r="I92" s="68"/>
      <c r="J92" s="26"/>
      <c r="K92" s="26" t="e">
        <f t="shared" si="14"/>
        <v>#DIV/0!</v>
      </c>
    </row>
    <row r="93" spans="1:13" ht="18.75" hidden="1" customHeight="1">
      <c r="A93" s="17"/>
      <c r="B93" s="63">
        <v>6000101</v>
      </c>
      <c r="C93" s="69"/>
      <c r="D93" s="69"/>
      <c r="E93" s="62" t="s">
        <v>18</v>
      </c>
      <c r="F93" s="63">
        <v>241</v>
      </c>
      <c r="G93" s="68">
        <v>0</v>
      </c>
      <c r="H93" s="68"/>
      <c r="I93" s="68"/>
      <c r="J93" s="26"/>
      <c r="K93" s="26"/>
    </row>
    <row r="94" spans="1:13" s="70" customFormat="1" ht="51.75" customHeight="1">
      <c r="A94" s="99" t="s">
        <v>60</v>
      </c>
      <c r="B94" s="63">
        <v>3400005010</v>
      </c>
      <c r="C94" s="63"/>
      <c r="D94" s="63"/>
      <c r="E94" s="63" t="s">
        <v>61</v>
      </c>
      <c r="F94" s="63">
        <v>241</v>
      </c>
      <c r="G94" s="26">
        <v>48429.4</v>
      </c>
      <c r="H94" s="26">
        <v>2200</v>
      </c>
      <c r="I94" s="26">
        <v>2200</v>
      </c>
      <c r="J94" s="26">
        <f t="shared" si="15"/>
        <v>4.5426951397291724</v>
      </c>
      <c r="K94" s="26">
        <f t="shared" si="14"/>
        <v>100</v>
      </c>
      <c r="M94" s="65"/>
    </row>
    <row r="95" spans="1:13" s="70" customFormat="1" ht="33" customHeight="1">
      <c r="A95" s="146" t="s">
        <v>62</v>
      </c>
      <c r="B95" s="166" t="s">
        <v>144</v>
      </c>
      <c r="C95" s="64"/>
      <c r="D95" s="64"/>
      <c r="E95" s="166">
        <v>244</v>
      </c>
      <c r="F95" s="63">
        <v>225</v>
      </c>
      <c r="G95" s="26">
        <v>17450.400000000001</v>
      </c>
      <c r="H95" s="26">
        <v>3500</v>
      </c>
      <c r="I95" s="26">
        <v>3500</v>
      </c>
      <c r="J95" s="26">
        <f t="shared" si="15"/>
        <v>20.056846834456515</v>
      </c>
      <c r="K95" s="26">
        <f t="shared" si="14"/>
        <v>100</v>
      </c>
      <c r="M95" s="65"/>
    </row>
    <row r="96" spans="1:13" s="70" customFormat="1" ht="31.5" customHeight="1">
      <c r="A96" s="146"/>
      <c r="B96" s="166"/>
      <c r="C96" s="64"/>
      <c r="D96" s="64"/>
      <c r="E96" s="166"/>
      <c r="F96" s="63">
        <v>226</v>
      </c>
      <c r="G96" s="26">
        <v>230</v>
      </c>
      <c r="H96" s="26">
        <v>19.7</v>
      </c>
      <c r="I96" s="26">
        <v>19.7</v>
      </c>
      <c r="J96" s="26">
        <f t="shared" si="15"/>
        <v>8.5652173913043477</v>
      </c>
      <c r="K96" s="26">
        <f t="shared" si="14"/>
        <v>100</v>
      </c>
      <c r="M96" s="65"/>
    </row>
    <row r="97" spans="1:13" s="70" customFormat="1" ht="30" customHeight="1">
      <c r="A97" s="146"/>
      <c r="B97" s="166"/>
      <c r="C97" s="64"/>
      <c r="D97" s="64"/>
      <c r="E97" s="166"/>
      <c r="F97" s="63">
        <v>310</v>
      </c>
      <c r="G97" s="26">
        <v>630</v>
      </c>
      <c r="H97" s="26"/>
      <c r="I97" s="26"/>
      <c r="J97" s="26"/>
      <c r="K97" s="26"/>
      <c r="M97" s="65"/>
    </row>
    <row r="98" spans="1:13" ht="60" customHeight="1">
      <c r="A98" s="107" t="s">
        <v>63</v>
      </c>
      <c r="B98" s="63" t="s">
        <v>136</v>
      </c>
      <c r="C98" s="63"/>
      <c r="D98" s="63"/>
      <c r="E98" s="62" t="s">
        <v>13</v>
      </c>
      <c r="F98" s="63">
        <v>241</v>
      </c>
      <c r="G98" s="26">
        <v>59965.1</v>
      </c>
      <c r="H98" s="26">
        <v>17000</v>
      </c>
      <c r="I98" s="26">
        <v>17000</v>
      </c>
      <c r="J98" s="26">
        <f>I98/G98*100</f>
        <v>28.349823480657914</v>
      </c>
      <c r="K98" s="26">
        <f>I98/H98*100</f>
        <v>100</v>
      </c>
    </row>
    <row r="99" spans="1:13" s="1" customFormat="1" ht="78.75" customHeight="1">
      <c r="A99" s="98" t="s">
        <v>142</v>
      </c>
      <c r="B99" s="63" t="s">
        <v>143</v>
      </c>
      <c r="C99" s="63"/>
      <c r="D99" s="63"/>
      <c r="E99" s="62" t="s">
        <v>13</v>
      </c>
      <c r="F99" s="63">
        <v>241</v>
      </c>
      <c r="G99" s="26">
        <v>2000</v>
      </c>
      <c r="H99" s="26"/>
      <c r="I99" s="26"/>
      <c r="J99" s="26"/>
      <c r="K99" s="26"/>
    </row>
    <row r="100" spans="1:13" s="1" customFormat="1" ht="30" hidden="1" customHeight="1">
      <c r="A100" s="148" t="s">
        <v>15</v>
      </c>
      <c r="B100" s="166">
        <v>9200800</v>
      </c>
      <c r="C100" s="63"/>
      <c r="D100" s="63"/>
      <c r="E100" s="136" t="s">
        <v>16</v>
      </c>
      <c r="F100" s="63">
        <v>223</v>
      </c>
      <c r="G100" s="26"/>
      <c r="H100" s="26"/>
      <c r="I100" s="26"/>
      <c r="J100" s="26"/>
      <c r="K100" s="26" t="e">
        <f>I100/H100*100</f>
        <v>#DIV/0!</v>
      </c>
    </row>
    <row r="101" spans="1:13" s="1" customFormat="1" ht="27" hidden="1" customHeight="1">
      <c r="A101" s="148"/>
      <c r="B101" s="166"/>
      <c r="C101" s="63"/>
      <c r="D101" s="63"/>
      <c r="E101" s="136"/>
      <c r="F101" s="63">
        <v>225</v>
      </c>
      <c r="G101" s="26"/>
      <c r="H101" s="26"/>
      <c r="I101" s="26"/>
      <c r="J101" s="26"/>
      <c r="K101" s="26" t="e">
        <f>I101/H101*100</f>
        <v>#DIV/0!</v>
      </c>
    </row>
    <row r="102" spans="1:13" s="1" customFormat="1" ht="26.25" hidden="1" customHeight="1">
      <c r="A102" s="148"/>
      <c r="B102" s="166"/>
      <c r="C102" s="63"/>
      <c r="D102" s="63"/>
      <c r="E102" s="136"/>
      <c r="F102" s="63">
        <v>226</v>
      </c>
      <c r="G102" s="26"/>
      <c r="H102" s="26"/>
      <c r="I102" s="26"/>
      <c r="J102" s="26"/>
      <c r="K102" s="26" t="e">
        <f>I102/H102*100</f>
        <v>#DIV/0!</v>
      </c>
    </row>
    <row r="103" spans="1:13" s="1" customFormat="1" ht="26.25" customHeight="1">
      <c r="A103" s="71" t="s">
        <v>64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3" ht="18.75" customHeight="1">
      <c r="A104" s="144" t="s">
        <v>106</v>
      </c>
      <c r="B104" s="166" t="s">
        <v>113</v>
      </c>
      <c r="C104" s="63"/>
      <c r="D104" s="63"/>
      <c r="E104" s="136" t="s">
        <v>16</v>
      </c>
      <c r="F104" s="67"/>
      <c r="G104" s="26">
        <f>SUM(G105:G109)</f>
        <v>13723.199999999999</v>
      </c>
      <c r="H104" s="26">
        <f>SUM(H105:H109)</f>
        <v>829.19999999999993</v>
      </c>
      <c r="I104" s="26">
        <f>SUM(I105:I109)</f>
        <v>829.19999999999993</v>
      </c>
      <c r="J104" s="26">
        <f>I104/G104*100</f>
        <v>6.0423224903812525</v>
      </c>
      <c r="K104" s="26">
        <f>I104/H104*100</f>
        <v>100</v>
      </c>
    </row>
    <row r="105" spans="1:13" ht="19.5" customHeight="1">
      <c r="A105" s="144"/>
      <c r="B105" s="166"/>
      <c r="C105" s="63"/>
      <c r="D105" s="63"/>
      <c r="E105" s="136"/>
      <c r="F105" s="63">
        <v>223</v>
      </c>
      <c r="G105" s="26">
        <v>161.80000000000001</v>
      </c>
      <c r="H105" s="26"/>
      <c r="I105" s="26"/>
      <c r="J105" s="26"/>
      <c r="K105" s="26"/>
    </row>
    <row r="106" spans="1:13" ht="20.25" customHeight="1">
      <c r="A106" s="144"/>
      <c r="B106" s="166"/>
      <c r="C106" s="63"/>
      <c r="D106" s="63"/>
      <c r="E106" s="136"/>
      <c r="F106" s="63">
        <v>225</v>
      </c>
      <c r="G106" s="26">
        <v>12664.3</v>
      </c>
      <c r="H106" s="26">
        <v>762.8</v>
      </c>
      <c r="I106" s="26">
        <v>762.8</v>
      </c>
      <c r="J106" s="26">
        <f>I106/G106*100</f>
        <v>6.0232306562541948</v>
      </c>
      <c r="K106" s="26">
        <f>I106/H106*100</f>
        <v>100</v>
      </c>
    </row>
    <row r="107" spans="1:13" ht="20.25" customHeight="1">
      <c r="A107" s="144"/>
      <c r="B107" s="166"/>
      <c r="C107" s="63"/>
      <c r="D107" s="63"/>
      <c r="E107" s="136"/>
      <c r="F107" s="63">
        <v>226</v>
      </c>
      <c r="G107" s="26">
        <v>695</v>
      </c>
      <c r="H107" s="26">
        <v>66.400000000000006</v>
      </c>
      <c r="I107" s="26">
        <v>66.400000000000006</v>
      </c>
      <c r="J107" s="26">
        <f>I107/G107*100</f>
        <v>9.5539568345323751</v>
      </c>
      <c r="K107" s="26">
        <f>I107/H107*100</f>
        <v>100</v>
      </c>
    </row>
    <row r="108" spans="1:13" ht="20.25" customHeight="1">
      <c r="A108" s="144"/>
      <c r="B108" s="166"/>
      <c r="C108" s="63"/>
      <c r="D108" s="63"/>
      <c r="E108" s="136"/>
      <c r="F108" s="63">
        <v>310</v>
      </c>
      <c r="G108" s="26">
        <v>124.9</v>
      </c>
      <c r="H108" s="26"/>
      <c r="I108" s="26"/>
      <c r="J108" s="26"/>
      <c r="K108" s="26"/>
    </row>
    <row r="109" spans="1:13" ht="20.25" customHeight="1">
      <c r="A109" s="163"/>
      <c r="B109" s="137"/>
      <c r="C109" s="63"/>
      <c r="D109" s="63"/>
      <c r="E109" s="137"/>
      <c r="F109" s="63">
        <v>340</v>
      </c>
      <c r="G109" s="26">
        <v>77.2</v>
      </c>
      <c r="H109" s="26"/>
      <c r="I109" s="26"/>
      <c r="J109" s="26"/>
      <c r="K109" s="26"/>
    </row>
    <row r="110" spans="1:13" ht="18.75" hidden="1" customHeight="1">
      <c r="A110" s="147" t="s">
        <v>65</v>
      </c>
      <c r="B110" s="145">
        <v>1009001</v>
      </c>
      <c r="C110" s="9"/>
      <c r="D110" s="9"/>
      <c r="E110" s="145">
        <v>500</v>
      </c>
      <c r="F110" s="9"/>
      <c r="G110" s="26"/>
      <c r="H110" s="26"/>
      <c r="I110" s="26"/>
      <c r="J110" s="26"/>
      <c r="K110" s="26"/>
    </row>
    <row r="111" spans="1:13" ht="18.75" hidden="1" customHeight="1">
      <c r="A111" s="147"/>
      <c r="B111" s="145"/>
      <c r="C111" s="9"/>
      <c r="D111" s="9"/>
      <c r="E111" s="145"/>
      <c r="F111" s="9">
        <v>225</v>
      </c>
      <c r="G111" s="26"/>
      <c r="H111" s="26"/>
      <c r="I111" s="26"/>
      <c r="J111" s="26"/>
      <c r="K111" s="26"/>
    </row>
    <row r="112" spans="1:13" ht="18.75" hidden="1" customHeight="1">
      <c r="A112" s="147"/>
      <c r="B112" s="145"/>
      <c r="C112" s="9"/>
      <c r="D112" s="9"/>
      <c r="E112" s="145"/>
      <c r="F112" s="9">
        <v>310</v>
      </c>
      <c r="G112" s="26"/>
      <c r="H112" s="26"/>
      <c r="I112" s="26"/>
      <c r="J112" s="26"/>
      <c r="K112" s="26"/>
    </row>
    <row r="113" spans="1:13" ht="18.75" hidden="1">
      <c r="A113" s="54" t="s">
        <v>66</v>
      </c>
      <c r="B113" s="9">
        <v>6000507</v>
      </c>
      <c r="C113" s="9"/>
      <c r="D113" s="9"/>
      <c r="E113" s="25" t="s">
        <v>22</v>
      </c>
      <c r="F113" s="9">
        <v>340</v>
      </c>
      <c r="G113" s="26"/>
      <c r="H113" s="26"/>
      <c r="I113" s="26"/>
      <c r="J113" s="26"/>
      <c r="K113" s="26"/>
    </row>
    <row r="114" spans="1:13" ht="56.25" hidden="1" customHeight="1">
      <c r="A114" s="54" t="s">
        <v>67</v>
      </c>
      <c r="B114" s="9">
        <v>3150206</v>
      </c>
      <c r="C114" s="9"/>
      <c r="D114" s="9"/>
      <c r="E114" s="25" t="s">
        <v>22</v>
      </c>
      <c r="F114" s="9">
        <v>225</v>
      </c>
      <c r="G114" s="26"/>
      <c r="H114" s="26"/>
      <c r="I114" s="26"/>
      <c r="J114" s="26"/>
      <c r="K114" s="26"/>
    </row>
    <row r="115" spans="1:13" ht="56.25" hidden="1" customHeight="1">
      <c r="A115" s="72" t="s">
        <v>68</v>
      </c>
      <c r="B115" s="9">
        <v>5202700</v>
      </c>
      <c r="C115" s="9"/>
      <c r="D115" s="9"/>
      <c r="E115" s="9">
        <v>500</v>
      </c>
      <c r="F115" s="9">
        <v>225</v>
      </c>
      <c r="G115" s="26"/>
      <c r="H115" s="26"/>
      <c r="I115" s="26"/>
      <c r="J115" s="26"/>
      <c r="K115" s="26"/>
    </row>
    <row r="116" spans="1:13" ht="75" hidden="1" customHeight="1">
      <c r="A116" s="72" t="s">
        <v>69</v>
      </c>
      <c r="B116" s="9">
        <v>5202700</v>
      </c>
      <c r="C116" s="9"/>
      <c r="D116" s="9"/>
      <c r="E116" s="9">
        <v>500</v>
      </c>
      <c r="F116" s="9">
        <v>225</v>
      </c>
      <c r="G116" s="26"/>
      <c r="H116" s="26"/>
      <c r="I116" s="26"/>
      <c r="J116" s="26"/>
      <c r="K116" s="26"/>
    </row>
    <row r="117" spans="1:13" ht="18.75" hidden="1" customHeight="1">
      <c r="A117" s="144" t="s">
        <v>15</v>
      </c>
      <c r="B117" s="165">
        <v>9200800</v>
      </c>
      <c r="C117" s="9"/>
      <c r="D117" s="9"/>
      <c r="E117" s="165">
        <v>244</v>
      </c>
      <c r="F117" s="9">
        <v>225</v>
      </c>
      <c r="G117" s="26"/>
      <c r="H117" s="26"/>
      <c r="I117" s="26"/>
      <c r="J117" s="26"/>
      <c r="K117" s="26"/>
    </row>
    <row r="118" spans="1:13" ht="24" hidden="1" customHeight="1">
      <c r="A118" s="144"/>
      <c r="B118" s="165"/>
      <c r="C118" s="9"/>
      <c r="D118" s="9"/>
      <c r="E118" s="165"/>
      <c r="F118" s="9">
        <v>310</v>
      </c>
      <c r="G118" s="26"/>
      <c r="H118" s="26"/>
      <c r="I118" s="26"/>
      <c r="J118" s="26"/>
      <c r="K118" s="26"/>
    </row>
    <row r="119" spans="1:13" ht="31.5" hidden="1" customHeight="1">
      <c r="A119" s="17" t="s">
        <v>21</v>
      </c>
      <c r="B119" s="25" t="s">
        <v>49</v>
      </c>
      <c r="C119" s="9"/>
      <c r="D119" s="9"/>
      <c r="E119" s="25" t="s">
        <v>22</v>
      </c>
      <c r="F119" s="9">
        <v>225</v>
      </c>
      <c r="G119" s="26"/>
      <c r="H119" s="26"/>
      <c r="I119" s="26"/>
      <c r="J119" s="26"/>
      <c r="K119" s="26"/>
    </row>
    <row r="120" spans="1:13" ht="45" customHeight="1">
      <c r="A120" s="17" t="s">
        <v>70</v>
      </c>
      <c r="B120" s="9">
        <v>3790000000</v>
      </c>
      <c r="C120" s="9"/>
      <c r="D120" s="9"/>
      <c r="E120" s="25" t="s">
        <v>71</v>
      </c>
      <c r="F120" s="9">
        <v>242</v>
      </c>
      <c r="G120" s="26">
        <v>67.3</v>
      </c>
      <c r="H120" s="26"/>
      <c r="I120" s="26"/>
      <c r="J120" s="26"/>
      <c r="K120" s="26"/>
      <c r="M120" s="1" t="s">
        <v>72</v>
      </c>
    </row>
    <row r="121" spans="1:13" s="79" customFormat="1" ht="27.75" customHeight="1">
      <c r="A121" s="71" t="s">
        <v>73</v>
      </c>
      <c r="B121" s="74"/>
      <c r="C121" s="75"/>
      <c r="D121" s="75"/>
      <c r="E121" s="76"/>
      <c r="F121" s="75"/>
      <c r="G121" s="77">
        <f>G104+G110+G113+G114+G115+G116+G117+G120+G118</f>
        <v>13790.499999999998</v>
      </c>
      <c r="H121" s="77">
        <f>H104+H110+H113+H114+H115+H116+H117+H120+H118</f>
        <v>829.19999999999993</v>
      </c>
      <c r="I121" s="77">
        <f>I104+I110+I113+I114+I115+I116+I117+I120+I118</f>
        <v>829.19999999999993</v>
      </c>
      <c r="J121" s="78">
        <f t="shared" ref="J121:J122" si="16">I121/G121*100</f>
        <v>6.0128349225916393</v>
      </c>
      <c r="K121" s="78">
        <f t="shared" ref="K121:K122" si="17">I121/H121*100</f>
        <v>100</v>
      </c>
      <c r="M121" s="80"/>
    </row>
    <row r="122" spans="1:13" ht="24" customHeight="1">
      <c r="A122" s="144" t="s">
        <v>107</v>
      </c>
      <c r="B122" s="145" t="s">
        <v>114</v>
      </c>
      <c r="C122" s="9"/>
      <c r="D122" s="9"/>
      <c r="E122" s="164" t="s">
        <v>16</v>
      </c>
      <c r="F122" s="9"/>
      <c r="G122" s="26">
        <f>G123+G124+G125+G126</f>
        <v>11520.8</v>
      </c>
      <c r="H122" s="26">
        <f>H123+H124+H125+H126</f>
        <v>402.40000000000003</v>
      </c>
      <c r="I122" s="26">
        <f>I123+I124+I125+I126</f>
        <v>399.9</v>
      </c>
      <c r="J122" s="19">
        <f t="shared" si="16"/>
        <v>3.4711131171446428</v>
      </c>
      <c r="K122" s="19">
        <f t="shared" si="17"/>
        <v>99.378727634194817</v>
      </c>
    </row>
    <row r="123" spans="1:13" ht="21.75" customHeight="1">
      <c r="A123" s="144"/>
      <c r="B123" s="145"/>
      <c r="C123" s="9"/>
      <c r="D123" s="9"/>
      <c r="E123" s="164"/>
      <c r="F123" s="9">
        <v>223</v>
      </c>
      <c r="G123" s="26">
        <v>400</v>
      </c>
      <c r="H123" s="26">
        <v>391.6</v>
      </c>
      <c r="I123" s="26">
        <v>391.5</v>
      </c>
      <c r="J123" s="19">
        <f t="shared" ref="J123" si="18">I123/G123*100</f>
        <v>97.875</v>
      </c>
      <c r="K123" s="19">
        <f t="shared" ref="K123" si="19">I123/H123*100</f>
        <v>99.974463738508675</v>
      </c>
    </row>
    <row r="124" spans="1:13" ht="20.25" customHeight="1">
      <c r="A124" s="144"/>
      <c r="B124" s="145"/>
      <c r="C124" s="9"/>
      <c r="D124" s="9"/>
      <c r="E124" s="139"/>
      <c r="F124" s="9">
        <v>225</v>
      </c>
      <c r="G124" s="26">
        <v>9327.1</v>
      </c>
      <c r="H124" s="26"/>
      <c r="I124" s="26"/>
      <c r="J124" s="19"/>
      <c r="K124" s="19"/>
    </row>
    <row r="125" spans="1:13" ht="21.75" customHeight="1">
      <c r="A125" s="144"/>
      <c r="B125" s="145"/>
      <c r="C125" s="9"/>
      <c r="D125" s="9"/>
      <c r="E125" s="139"/>
      <c r="F125" s="9">
        <v>226</v>
      </c>
      <c r="G125" s="26">
        <v>79.400000000000006</v>
      </c>
      <c r="H125" s="26">
        <v>10.8</v>
      </c>
      <c r="I125" s="26">
        <v>8.4</v>
      </c>
      <c r="J125" s="19">
        <f>I125/G125*100</f>
        <v>10.579345088161208</v>
      </c>
      <c r="K125" s="19">
        <f t="shared" ref="K125:K180" si="20">I125/H125*100</f>
        <v>77.777777777777786</v>
      </c>
    </row>
    <row r="126" spans="1:13" ht="21.75" customHeight="1">
      <c r="A126" s="163"/>
      <c r="B126" s="139"/>
      <c r="C126" s="9"/>
      <c r="D126" s="9"/>
      <c r="E126" s="139"/>
      <c r="F126" s="9">
        <v>310</v>
      </c>
      <c r="G126" s="26">
        <v>1714.3</v>
      </c>
      <c r="H126" s="26"/>
      <c r="I126" s="26"/>
      <c r="J126" s="19"/>
      <c r="K126" s="19"/>
    </row>
    <row r="127" spans="1:13" ht="21.75" hidden="1" customHeight="1">
      <c r="A127" s="140" t="s">
        <v>15</v>
      </c>
      <c r="B127" s="145">
        <v>3710000000</v>
      </c>
      <c r="C127" s="9"/>
      <c r="D127" s="9"/>
      <c r="E127" s="165">
        <v>244</v>
      </c>
      <c r="F127" s="9">
        <v>225</v>
      </c>
      <c r="G127" s="26"/>
      <c r="H127" s="26"/>
      <c r="I127" s="26"/>
      <c r="J127" s="19" t="e">
        <f t="shared" ref="J127:J128" si="21">I127/G127*100</f>
        <v>#DIV/0!</v>
      </c>
      <c r="K127" s="19" t="e">
        <f t="shared" ref="K127:K128" si="22">I127/H127*100</f>
        <v>#DIV/0!</v>
      </c>
    </row>
    <row r="128" spans="1:13" ht="21.75" hidden="1" customHeight="1">
      <c r="A128" s="162"/>
      <c r="B128" s="145"/>
      <c r="C128" s="9"/>
      <c r="D128" s="9"/>
      <c r="E128" s="165"/>
      <c r="F128" s="9">
        <v>226</v>
      </c>
      <c r="G128" s="26"/>
      <c r="H128" s="26"/>
      <c r="I128" s="26"/>
      <c r="J128" s="19" t="e">
        <f t="shared" si="21"/>
        <v>#DIV/0!</v>
      </c>
      <c r="K128" s="19" t="e">
        <f t="shared" si="22"/>
        <v>#DIV/0!</v>
      </c>
    </row>
    <row r="129" spans="1:13" ht="34.5" customHeight="1">
      <c r="A129" s="141"/>
      <c r="B129" s="145"/>
      <c r="C129" s="9"/>
      <c r="D129" s="9"/>
      <c r="E129" s="105">
        <v>630</v>
      </c>
      <c r="F129" s="105">
        <v>242</v>
      </c>
      <c r="G129" s="26">
        <v>7.5</v>
      </c>
      <c r="H129" s="26"/>
      <c r="I129" s="26"/>
      <c r="J129" s="19"/>
      <c r="K129" s="19"/>
    </row>
    <row r="130" spans="1:13" ht="48.75" customHeight="1">
      <c r="A130" s="17" t="s">
        <v>70</v>
      </c>
      <c r="B130" s="9">
        <v>3790000000</v>
      </c>
      <c r="C130" s="9"/>
      <c r="D130" s="9"/>
      <c r="E130" s="106" t="s">
        <v>71</v>
      </c>
      <c r="F130" s="105">
        <v>242</v>
      </c>
      <c r="G130" s="26">
        <v>197.3</v>
      </c>
      <c r="H130" s="26"/>
      <c r="I130" s="26"/>
      <c r="J130" s="19"/>
      <c r="K130" s="19"/>
    </row>
    <row r="131" spans="1:13" ht="40.5" customHeight="1">
      <c r="A131" s="17" t="s">
        <v>120</v>
      </c>
      <c r="B131" s="9">
        <v>3720000000</v>
      </c>
      <c r="C131" s="9"/>
      <c r="D131" s="9"/>
      <c r="E131" s="106" t="s">
        <v>16</v>
      </c>
      <c r="F131" s="105">
        <v>310</v>
      </c>
      <c r="G131" s="26">
        <v>1404.9</v>
      </c>
      <c r="H131" s="26">
        <v>1404.9</v>
      </c>
      <c r="I131" s="26">
        <v>1404.9</v>
      </c>
      <c r="J131" s="19">
        <f>I131/G131*100</f>
        <v>100</v>
      </c>
      <c r="K131" s="19">
        <f t="shared" si="20"/>
        <v>100</v>
      </c>
    </row>
    <row r="132" spans="1:13" s="79" customFormat="1" ht="35.25" customHeight="1">
      <c r="A132" s="71" t="s">
        <v>74</v>
      </c>
      <c r="B132" s="74"/>
      <c r="C132" s="75"/>
      <c r="D132" s="75"/>
      <c r="E132" s="76"/>
      <c r="F132" s="75"/>
      <c r="G132" s="77">
        <f>G122+G129+G130+G131</f>
        <v>13130.499999999998</v>
      </c>
      <c r="H132" s="77">
        <f>H122+H130+H127+H128+H131+H129</f>
        <v>1807.3000000000002</v>
      </c>
      <c r="I132" s="77">
        <f>I122+I130+I127+I128+I131+I129</f>
        <v>1804.8000000000002</v>
      </c>
      <c r="J132" s="78">
        <f>I132/G132*100</f>
        <v>13.745097292563118</v>
      </c>
      <c r="K132" s="78">
        <f t="shared" si="20"/>
        <v>99.861672107563777</v>
      </c>
      <c r="M132" s="80"/>
    </row>
    <row r="133" spans="1:13" ht="20.25" customHeight="1">
      <c r="A133" s="144" t="s">
        <v>108</v>
      </c>
      <c r="B133" s="145" t="s">
        <v>115</v>
      </c>
      <c r="C133" s="135"/>
      <c r="D133" s="135"/>
      <c r="E133" s="138" t="s">
        <v>16</v>
      </c>
      <c r="F133" s="13"/>
      <c r="G133" s="26">
        <f>G134+G135+G136+G137</f>
        <v>4637.8999999999996</v>
      </c>
      <c r="H133" s="26">
        <f>H134+H135+H136+H137</f>
        <v>686.3</v>
      </c>
      <c r="I133" s="26">
        <f>I134+I135+I136+I137</f>
        <v>529.79999999999995</v>
      </c>
      <c r="J133" s="26">
        <f t="shared" ref="J133:J135" si="23">IF(I133/G133*100&lt;100,I133/G133*100,"более 100%")</f>
        <v>11.423273464283405</v>
      </c>
      <c r="K133" s="19">
        <f t="shared" si="20"/>
        <v>77.19656127058137</v>
      </c>
    </row>
    <row r="134" spans="1:13" ht="24.75" customHeight="1">
      <c r="A134" s="144"/>
      <c r="B134" s="145"/>
      <c r="C134" s="135"/>
      <c r="D134" s="135"/>
      <c r="E134" s="138"/>
      <c r="F134" s="135">
        <v>225</v>
      </c>
      <c r="G134" s="26">
        <v>4105.8999999999996</v>
      </c>
      <c r="H134" s="26">
        <v>679</v>
      </c>
      <c r="I134" s="26">
        <v>524.9</v>
      </c>
      <c r="J134" s="26">
        <f t="shared" si="23"/>
        <v>12.78404247546214</v>
      </c>
      <c r="K134" s="19">
        <f t="shared" si="20"/>
        <v>77.304860088365231</v>
      </c>
    </row>
    <row r="135" spans="1:13" ht="30.75" customHeight="1">
      <c r="A135" s="144"/>
      <c r="B135" s="145"/>
      <c r="C135" s="135"/>
      <c r="D135" s="135"/>
      <c r="E135" s="138"/>
      <c r="F135" s="135">
        <v>226</v>
      </c>
      <c r="G135" s="26">
        <v>32</v>
      </c>
      <c r="H135" s="26">
        <v>7.3</v>
      </c>
      <c r="I135" s="26">
        <v>4.9000000000000004</v>
      </c>
      <c r="J135" s="26">
        <f t="shared" si="23"/>
        <v>15.312500000000002</v>
      </c>
      <c r="K135" s="19">
        <f t="shared" si="20"/>
        <v>67.123287671232873</v>
      </c>
      <c r="L135" t="s">
        <v>72</v>
      </c>
    </row>
    <row r="136" spans="1:13" ht="24" hidden="1" customHeight="1">
      <c r="A136" s="144"/>
      <c r="B136" s="145"/>
      <c r="C136" s="135"/>
      <c r="D136" s="135"/>
      <c r="E136" s="138"/>
      <c r="F136" s="135">
        <v>310</v>
      </c>
      <c r="G136" s="26"/>
      <c r="H136" s="26"/>
      <c r="I136" s="26"/>
      <c r="J136" s="26"/>
      <c r="K136" s="19" t="e">
        <f t="shared" si="20"/>
        <v>#DIV/0!</v>
      </c>
    </row>
    <row r="137" spans="1:13" ht="24.75" customHeight="1">
      <c r="A137" s="144"/>
      <c r="B137" s="145"/>
      <c r="C137" s="135"/>
      <c r="D137" s="135"/>
      <c r="E137" s="138"/>
      <c r="F137" s="135">
        <v>340</v>
      </c>
      <c r="G137" s="26">
        <v>500</v>
      </c>
      <c r="H137" s="26"/>
      <c r="I137" s="26"/>
      <c r="J137" s="26"/>
      <c r="K137" s="19"/>
    </row>
    <row r="138" spans="1:13" s="79" customFormat="1" ht="29.25" customHeight="1">
      <c r="A138" s="71" t="s">
        <v>75</v>
      </c>
      <c r="B138" s="74"/>
      <c r="C138" s="75"/>
      <c r="D138" s="75"/>
      <c r="E138" s="76"/>
      <c r="F138" s="75"/>
      <c r="G138" s="77">
        <f>G133</f>
        <v>4637.8999999999996</v>
      </c>
      <c r="H138" s="77">
        <f t="shared" ref="H138:K138" si="24">H133</f>
        <v>686.3</v>
      </c>
      <c r="I138" s="77">
        <f t="shared" si="24"/>
        <v>529.79999999999995</v>
      </c>
      <c r="J138" s="77">
        <f t="shared" si="24"/>
        <v>11.423273464283405</v>
      </c>
      <c r="K138" s="77">
        <f t="shared" si="24"/>
        <v>77.19656127058137</v>
      </c>
      <c r="M138" s="80"/>
    </row>
    <row r="139" spans="1:13" ht="18.75">
      <c r="A139" s="144" t="s">
        <v>109</v>
      </c>
      <c r="B139" s="145" t="s">
        <v>116</v>
      </c>
      <c r="C139" s="9"/>
      <c r="D139" s="9"/>
      <c r="E139" s="138" t="s">
        <v>16</v>
      </c>
      <c r="F139" s="9"/>
      <c r="G139" s="26">
        <f>G141+G142+G143</f>
        <v>4933.3</v>
      </c>
      <c r="H139" s="26">
        <f>H141+H142+H143+H140</f>
        <v>455.2</v>
      </c>
      <c r="I139" s="26">
        <f>I141+I142+I143</f>
        <v>440.2</v>
      </c>
      <c r="J139" s="19">
        <f>I139/G139*100</f>
        <v>8.9230332637382688</v>
      </c>
      <c r="K139" s="19">
        <f t="shared" si="20"/>
        <v>96.704745166959583</v>
      </c>
    </row>
    <row r="140" spans="1:13" ht="20.25" hidden="1" customHeight="1">
      <c r="A140" s="144"/>
      <c r="B140" s="145"/>
      <c r="C140" s="9"/>
      <c r="D140" s="9"/>
      <c r="E140" s="138"/>
      <c r="F140" s="9">
        <v>223</v>
      </c>
      <c r="G140" s="26"/>
      <c r="H140" s="26"/>
      <c r="I140" s="26"/>
      <c r="J140" s="19"/>
      <c r="K140" s="19"/>
    </row>
    <row r="141" spans="1:13" ht="18.75">
      <c r="A141" s="144"/>
      <c r="B141" s="145"/>
      <c r="C141" s="9"/>
      <c r="D141" s="9"/>
      <c r="E141" s="138"/>
      <c r="F141" s="9">
        <v>225</v>
      </c>
      <c r="G141" s="26">
        <v>3965.5</v>
      </c>
      <c r="H141" s="26">
        <v>402.2</v>
      </c>
      <c r="I141" s="26">
        <v>396.2</v>
      </c>
      <c r="J141" s="19">
        <f t="shared" ref="J141:J149" si="25">I141/G141*100</f>
        <v>9.9911738746690197</v>
      </c>
      <c r="K141" s="19">
        <f t="shared" si="20"/>
        <v>98.508204873197414</v>
      </c>
    </row>
    <row r="142" spans="1:13" ht="18.75">
      <c r="A142" s="144"/>
      <c r="B142" s="145"/>
      <c r="C142" s="9"/>
      <c r="D142" s="9"/>
      <c r="E142" s="138"/>
      <c r="F142" s="9">
        <v>226</v>
      </c>
      <c r="G142" s="26">
        <v>205.7</v>
      </c>
      <c r="H142" s="26">
        <v>53</v>
      </c>
      <c r="I142" s="26">
        <v>44</v>
      </c>
      <c r="J142" s="19">
        <f t="shared" si="25"/>
        <v>21.390374331550806</v>
      </c>
      <c r="K142" s="19">
        <f t="shared" si="20"/>
        <v>83.018867924528308</v>
      </c>
    </row>
    <row r="143" spans="1:13" ht="20.25" customHeight="1">
      <c r="A143" s="144"/>
      <c r="B143" s="145"/>
      <c r="C143" s="9"/>
      <c r="D143" s="9"/>
      <c r="E143" s="138"/>
      <c r="F143" s="9">
        <v>310</v>
      </c>
      <c r="G143" s="26">
        <v>762.1</v>
      </c>
      <c r="H143" s="26"/>
      <c r="I143" s="26"/>
      <c r="J143" s="19"/>
      <c r="K143" s="19"/>
    </row>
    <row r="144" spans="1:13" ht="20.25" hidden="1" customHeight="1">
      <c r="A144" s="144" t="s">
        <v>15</v>
      </c>
      <c r="B144" s="145">
        <v>3710000000</v>
      </c>
      <c r="C144" s="9"/>
      <c r="D144" s="9"/>
      <c r="E144" s="138" t="s">
        <v>16</v>
      </c>
      <c r="F144" s="82" t="s">
        <v>76</v>
      </c>
      <c r="G144" s="26"/>
      <c r="H144" s="26"/>
      <c r="I144" s="26"/>
      <c r="J144" s="19"/>
      <c r="K144" s="19"/>
    </row>
    <row r="145" spans="1:13" ht="19.5" hidden="1" customHeight="1">
      <c r="A145" s="144"/>
      <c r="B145" s="145"/>
      <c r="C145" s="9"/>
      <c r="D145" s="9"/>
      <c r="E145" s="138"/>
      <c r="F145" s="82" t="s">
        <v>77</v>
      </c>
      <c r="G145" s="26"/>
      <c r="H145" s="26"/>
      <c r="I145" s="26"/>
      <c r="J145" s="19"/>
      <c r="K145" s="19"/>
    </row>
    <row r="146" spans="1:13" ht="21" customHeight="1">
      <c r="A146" s="144"/>
      <c r="B146" s="145"/>
      <c r="C146" s="9"/>
      <c r="D146" s="9"/>
      <c r="E146" s="138"/>
      <c r="F146" s="9">
        <v>310</v>
      </c>
      <c r="G146" s="26">
        <v>1000</v>
      </c>
      <c r="H146" s="26">
        <v>1000</v>
      </c>
      <c r="I146" s="26">
        <v>1000</v>
      </c>
      <c r="J146" s="19">
        <f t="shared" ref="J146" si="26">I146/G146*100</f>
        <v>100</v>
      </c>
      <c r="K146" s="19">
        <f>I146/H146*100</f>
        <v>100</v>
      </c>
    </row>
    <row r="147" spans="1:13" ht="39.75" customHeight="1">
      <c r="A147" s="17" t="s">
        <v>70</v>
      </c>
      <c r="B147" s="9">
        <v>3790000000</v>
      </c>
      <c r="C147" s="9"/>
      <c r="D147" s="9"/>
      <c r="E147" s="25" t="s">
        <v>71</v>
      </c>
      <c r="F147" s="9">
        <v>242</v>
      </c>
      <c r="G147" s="26">
        <v>8</v>
      </c>
      <c r="H147" s="26"/>
      <c r="I147" s="26"/>
      <c r="J147" s="19"/>
      <c r="K147" s="19"/>
    </row>
    <row r="148" spans="1:13" s="79" customFormat="1" ht="27.75" customHeight="1">
      <c r="A148" s="71" t="s">
        <v>78</v>
      </c>
      <c r="B148" s="74"/>
      <c r="C148" s="75"/>
      <c r="D148" s="75"/>
      <c r="E148" s="76"/>
      <c r="F148" s="75"/>
      <c r="G148" s="77">
        <f>G139+G144+G145+G146+G147</f>
        <v>5941.3</v>
      </c>
      <c r="H148" s="77">
        <f>H139+H144+H145+H146+H147</f>
        <v>1455.2</v>
      </c>
      <c r="I148" s="77">
        <f>I139+I144+I145+I146+I147</f>
        <v>1440.2</v>
      </c>
      <c r="J148" s="78">
        <f t="shared" si="25"/>
        <v>24.240486088903101</v>
      </c>
      <c r="K148" s="78">
        <f t="shared" si="20"/>
        <v>98.969213853765808</v>
      </c>
      <c r="M148" s="80"/>
    </row>
    <row r="149" spans="1:13" ht="18.75">
      <c r="A149" s="144" t="s">
        <v>110</v>
      </c>
      <c r="B149" s="145" t="s">
        <v>117</v>
      </c>
      <c r="C149" s="9"/>
      <c r="D149" s="9"/>
      <c r="E149" s="138" t="s">
        <v>16</v>
      </c>
      <c r="F149" s="13"/>
      <c r="G149" s="26">
        <f>G150+G151+G152+G153</f>
        <v>4722.6000000000004</v>
      </c>
      <c r="H149" s="26">
        <f>H150+H151+H152+H153</f>
        <v>491.3</v>
      </c>
      <c r="I149" s="26">
        <f>I150+I151+I152+I153</f>
        <v>491.3</v>
      </c>
      <c r="J149" s="19">
        <f t="shared" si="25"/>
        <v>10.403167746580273</v>
      </c>
      <c r="K149" s="19">
        <f t="shared" si="20"/>
        <v>100</v>
      </c>
    </row>
    <row r="150" spans="1:13" ht="17.25" hidden="1" customHeight="1">
      <c r="A150" s="144"/>
      <c r="B150" s="145"/>
      <c r="C150" s="9"/>
      <c r="D150" s="9"/>
      <c r="E150" s="139"/>
      <c r="F150" s="9">
        <v>223</v>
      </c>
      <c r="G150" s="26"/>
      <c r="H150" s="26"/>
      <c r="I150" s="26"/>
      <c r="J150" s="19" t="e">
        <f>I150/G150*100</f>
        <v>#DIV/0!</v>
      </c>
      <c r="K150" s="19" t="e">
        <f>I150/H150*100</f>
        <v>#DIV/0!</v>
      </c>
    </row>
    <row r="151" spans="1:13" ht="22.5" customHeight="1">
      <c r="A151" s="144"/>
      <c r="B151" s="145"/>
      <c r="C151" s="9"/>
      <c r="D151" s="9"/>
      <c r="E151" s="139"/>
      <c r="F151" s="9">
        <v>225</v>
      </c>
      <c r="G151" s="26">
        <v>4576.1000000000004</v>
      </c>
      <c r="H151" s="26">
        <v>477.6</v>
      </c>
      <c r="I151" s="26">
        <v>477.6</v>
      </c>
      <c r="J151" s="19">
        <f>I151/G151*100</f>
        <v>10.436834859378074</v>
      </c>
      <c r="K151" s="19">
        <f>I151/H151*100</f>
        <v>100</v>
      </c>
    </row>
    <row r="152" spans="1:13" ht="19.5" customHeight="1">
      <c r="A152" s="144"/>
      <c r="B152" s="145"/>
      <c r="C152" s="9"/>
      <c r="D152" s="9"/>
      <c r="E152" s="139"/>
      <c r="F152" s="9">
        <v>226</v>
      </c>
      <c r="G152" s="26">
        <v>146.5</v>
      </c>
      <c r="H152" s="26">
        <v>13.7</v>
      </c>
      <c r="I152" s="26">
        <v>13.7</v>
      </c>
      <c r="J152" s="19">
        <f>I152/G152*100</f>
        <v>9.3515358361774741</v>
      </c>
      <c r="K152" s="19">
        <f>I152/H152*100</f>
        <v>100</v>
      </c>
    </row>
    <row r="153" spans="1:13" ht="18.75" hidden="1">
      <c r="A153" s="144"/>
      <c r="B153" s="145"/>
      <c r="C153" s="9"/>
      <c r="D153" s="9"/>
      <c r="E153" s="139"/>
      <c r="F153" s="9">
        <v>310</v>
      </c>
      <c r="G153" s="26"/>
      <c r="H153" s="26"/>
      <c r="I153" s="26"/>
      <c r="J153" s="19" t="e">
        <f>I153/G153*100</f>
        <v>#DIV/0!</v>
      </c>
      <c r="K153" s="19" t="e">
        <f>I153/H153*100</f>
        <v>#DIV/0!</v>
      </c>
    </row>
    <row r="154" spans="1:13" ht="18.75" hidden="1" customHeight="1">
      <c r="A154" s="144"/>
      <c r="B154" s="145"/>
      <c r="C154" s="9"/>
      <c r="D154" s="9"/>
      <c r="E154" s="82"/>
      <c r="F154" s="9">
        <v>340</v>
      </c>
      <c r="G154" s="26"/>
      <c r="H154" s="26"/>
      <c r="I154" s="26"/>
      <c r="J154" s="19" t="e">
        <f t="shared" ref="J154:J158" si="27">I154/G154*100</f>
        <v>#DIV/0!</v>
      </c>
      <c r="K154" s="19" t="e">
        <f t="shared" ref="K154:K158" si="28">I154/H154*100</f>
        <v>#DIV/0!</v>
      </c>
    </row>
    <row r="155" spans="1:13" ht="24.75" hidden="1" customHeight="1">
      <c r="A155" s="83" t="s">
        <v>15</v>
      </c>
      <c r="B155" s="9">
        <v>9200800</v>
      </c>
      <c r="C155" s="9"/>
      <c r="D155" s="9"/>
      <c r="E155" s="25" t="s">
        <v>71</v>
      </c>
      <c r="F155" s="9">
        <v>242</v>
      </c>
      <c r="G155" s="26"/>
      <c r="H155" s="26"/>
      <c r="I155" s="26"/>
      <c r="J155" s="19" t="e">
        <f t="shared" si="27"/>
        <v>#DIV/0!</v>
      </c>
      <c r="K155" s="19" t="e">
        <f t="shared" si="28"/>
        <v>#DIV/0!</v>
      </c>
    </row>
    <row r="156" spans="1:13" ht="56.25" hidden="1" customHeight="1">
      <c r="A156" s="54" t="s">
        <v>67</v>
      </c>
      <c r="B156" s="9">
        <v>3150206</v>
      </c>
      <c r="C156" s="9"/>
      <c r="D156" s="9"/>
      <c r="E156" s="25" t="s">
        <v>22</v>
      </c>
      <c r="F156" s="9">
        <v>225</v>
      </c>
      <c r="G156" s="26"/>
      <c r="H156" s="26"/>
      <c r="I156" s="26"/>
      <c r="J156" s="19" t="e">
        <f t="shared" si="27"/>
        <v>#DIV/0!</v>
      </c>
      <c r="K156" s="19" t="e">
        <f t="shared" si="28"/>
        <v>#DIV/0!</v>
      </c>
    </row>
    <row r="157" spans="1:13" ht="56.25" hidden="1" customHeight="1">
      <c r="A157" s="72" t="s">
        <v>68</v>
      </c>
      <c r="B157" s="9">
        <v>5202700</v>
      </c>
      <c r="C157" s="9"/>
      <c r="D157" s="9"/>
      <c r="E157" s="9">
        <v>500</v>
      </c>
      <c r="F157" s="9">
        <v>225</v>
      </c>
      <c r="G157" s="26"/>
      <c r="H157" s="26"/>
      <c r="I157" s="26"/>
      <c r="J157" s="19" t="e">
        <f t="shared" si="27"/>
        <v>#DIV/0!</v>
      </c>
      <c r="K157" s="19" t="e">
        <f t="shared" si="28"/>
        <v>#DIV/0!</v>
      </c>
    </row>
    <row r="158" spans="1:13" ht="75" hidden="1" customHeight="1">
      <c r="A158" s="72" t="s">
        <v>69</v>
      </c>
      <c r="B158" s="9">
        <v>5202700</v>
      </c>
      <c r="C158" s="9"/>
      <c r="D158" s="9"/>
      <c r="E158" s="9">
        <v>500</v>
      </c>
      <c r="F158" s="9">
        <v>225</v>
      </c>
      <c r="G158" s="26"/>
      <c r="H158" s="26"/>
      <c r="I158" s="26"/>
      <c r="J158" s="19" t="e">
        <f t="shared" si="27"/>
        <v>#DIV/0!</v>
      </c>
      <c r="K158" s="19" t="e">
        <f t="shared" si="28"/>
        <v>#DIV/0!</v>
      </c>
    </row>
    <row r="159" spans="1:13" ht="26.25" hidden="1" customHeight="1">
      <c r="A159" s="140" t="s">
        <v>15</v>
      </c>
      <c r="B159" s="142" t="s">
        <v>79</v>
      </c>
      <c r="C159" s="9"/>
      <c r="D159" s="9"/>
      <c r="E159" s="142" t="s">
        <v>16</v>
      </c>
      <c r="F159" s="9">
        <v>225</v>
      </c>
      <c r="G159" s="26"/>
      <c r="H159" s="26"/>
      <c r="I159" s="26"/>
      <c r="J159" s="19"/>
      <c r="K159" s="19"/>
    </row>
    <row r="160" spans="1:13" ht="30" hidden="1" customHeight="1">
      <c r="A160" s="141"/>
      <c r="B160" s="143"/>
      <c r="C160" s="9"/>
      <c r="D160" s="9"/>
      <c r="E160" s="143"/>
      <c r="F160" s="9">
        <v>226</v>
      </c>
      <c r="G160" s="26"/>
      <c r="H160" s="26"/>
      <c r="I160" s="26"/>
      <c r="J160" s="19"/>
      <c r="K160" s="19"/>
    </row>
    <row r="161" spans="1:13" ht="37.5">
      <c r="A161" s="17" t="s">
        <v>70</v>
      </c>
      <c r="B161" s="9">
        <v>3790000000</v>
      </c>
      <c r="C161" s="9"/>
      <c r="D161" s="9"/>
      <c r="E161" s="25" t="s">
        <v>71</v>
      </c>
      <c r="F161" s="9">
        <v>242</v>
      </c>
      <c r="G161" s="26">
        <v>38.4</v>
      </c>
      <c r="H161" s="26"/>
      <c r="I161" s="26"/>
      <c r="J161" s="19"/>
      <c r="K161" s="19"/>
    </row>
    <row r="162" spans="1:13" s="79" customFormat="1" ht="25.5" customHeight="1">
      <c r="A162" s="71" t="s">
        <v>80</v>
      </c>
      <c r="B162" s="74"/>
      <c r="C162" s="75"/>
      <c r="D162" s="75"/>
      <c r="E162" s="76"/>
      <c r="F162" s="75"/>
      <c r="G162" s="77">
        <f>G149+G155+G156+G157+G158+G159+G161</f>
        <v>4761</v>
      </c>
      <c r="H162" s="77">
        <f>H149+H155+H156+H157+H158+H159+H161+H160</f>
        <v>491.3</v>
      </c>
      <c r="I162" s="77">
        <f>I149+I155+I156+I157+I158+I159+I161</f>
        <v>491.3</v>
      </c>
      <c r="J162" s="78">
        <f t="shared" ref="J162:J208" si="29">I162/G162*100</f>
        <v>10.319260659525311</v>
      </c>
      <c r="K162" s="78">
        <f t="shared" si="20"/>
        <v>100</v>
      </c>
      <c r="M162" s="80"/>
    </row>
    <row r="163" spans="1:13" ht="18.75">
      <c r="A163" s="144" t="s">
        <v>111</v>
      </c>
      <c r="B163" s="145" t="s">
        <v>118</v>
      </c>
      <c r="C163" s="9"/>
      <c r="D163" s="9"/>
      <c r="E163" s="138" t="s">
        <v>16</v>
      </c>
      <c r="F163" s="13"/>
      <c r="G163" s="26">
        <f>G165+G166+G167</f>
        <v>10462.200000000001</v>
      </c>
      <c r="H163" s="26">
        <f>H166+H167+H165</f>
        <v>1039.7</v>
      </c>
      <c r="I163" s="26">
        <f>I166+I167+I165</f>
        <v>1035.7</v>
      </c>
      <c r="J163" s="19">
        <f t="shared" si="29"/>
        <v>9.8994475349352911</v>
      </c>
      <c r="K163" s="19">
        <f t="shared" si="20"/>
        <v>99.615273636625943</v>
      </c>
    </row>
    <row r="164" spans="1:13" ht="24" hidden="1" customHeight="1">
      <c r="A164" s="144"/>
      <c r="B164" s="145"/>
      <c r="C164" s="9"/>
      <c r="D164" s="9"/>
      <c r="E164" s="139"/>
      <c r="F164" s="13">
        <v>241</v>
      </c>
      <c r="G164" s="26"/>
      <c r="H164" s="26"/>
      <c r="I164" s="26"/>
      <c r="J164" s="19" t="e">
        <f t="shared" si="29"/>
        <v>#DIV/0!</v>
      </c>
      <c r="K164" s="19" t="e">
        <f t="shared" si="20"/>
        <v>#DIV/0!</v>
      </c>
    </row>
    <row r="165" spans="1:13" ht="20.25" customHeight="1">
      <c r="A165" s="144"/>
      <c r="B165" s="145"/>
      <c r="C165" s="9"/>
      <c r="D165" s="9"/>
      <c r="E165" s="139"/>
      <c r="F165" s="9">
        <v>225</v>
      </c>
      <c r="G165" s="26">
        <v>9691</v>
      </c>
      <c r="H165" s="26">
        <v>1018.3</v>
      </c>
      <c r="I165" s="26">
        <v>1014.3</v>
      </c>
      <c r="J165" s="19">
        <f t="shared" si="29"/>
        <v>10.466412134970589</v>
      </c>
      <c r="K165" s="19">
        <f t="shared" si="20"/>
        <v>99.607188451340463</v>
      </c>
    </row>
    <row r="166" spans="1:13" ht="18.75">
      <c r="A166" s="144"/>
      <c r="B166" s="145"/>
      <c r="C166" s="9"/>
      <c r="D166" s="9"/>
      <c r="E166" s="139"/>
      <c r="F166" s="9">
        <v>226</v>
      </c>
      <c r="G166" s="26">
        <v>117.5</v>
      </c>
      <c r="H166" s="26">
        <v>21.4</v>
      </c>
      <c r="I166" s="26">
        <v>21.4</v>
      </c>
      <c r="J166" s="19">
        <f t="shared" si="29"/>
        <v>18.212765957446809</v>
      </c>
      <c r="K166" s="19">
        <f t="shared" si="20"/>
        <v>100</v>
      </c>
    </row>
    <row r="167" spans="1:13" ht="18.75">
      <c r="A167" s="144"/>
      <c r="B167" s="145"/>
      <c r="C167" s="9"/>
      <c r="D167" s="9"/>
      <c r="E167" s="139"/>
      <c r="F167" s="9">
        <v>310</v>
      </c>
      <c r="G167" s="26">
        <v>653.70000000000005</v>
      </c>
      <c r="H167" s="26"/>
      <c r="I167" s="26"/>
      <c r="J167" s="19"/>
      <c r="K167" s="19"/>
    </row>
    <row r="168" spans="1:13" ht="56.25" customHeight="1">
      <c r="A168" s="17" t="s">
        <v>112</v>
      </c>
      <c r="B168" s="81" t="s">
        <v>119</v>
      </c>
      <c r="C168" s="9"/>
      <c r="D168" s="9"/>
      <c r="E168" s="82" t="s">
        <v>16</v>
      </c>
      <c r="F168" s="81">
        <v>226</v>
      </c>
      <c r="G168" s="26">
        <v>1504.4</v>
      </c>
      <c r="H168" s="26">
        <v>250</v>
      </c>
      <c r="I168" s="26">
        <v>217.7</v>
      </c>
      <c r="J168" s="19">
        <f t="shared" si="29"/>
        <v>14.470885402818398</v>
      </c>
      <c r="K168" s="19">
        <f t="shared" si="20"/>
        <v>87.079999999999984</v>
      </c>
    </row>
    <row r="169" spans="1:13" ht="20.25" hidden="1" customHeight="1">
      <c r="A169" s="151" t="s">
        <v>15</v>
      </c>
      <c r="B169" s="145">
        <v>9200800</v>
      </c>
      <c r="C169" s="81"/>
      <c r="D169" s="81"/>
      <c r="E169" s="138" t="s">
        <v>16</v>
      </c>
      <c r="F169" s="9"/>
      <c r="G169" s="26"/>
      <c r="H169" s="26"/>
      <c r="I169" s="26"/>
      <c r="J169" s="19" t="e">
        <f t="shared" si="29"/>
        <v>#DIV/0!</v>
      </c>
      <c r="K169" s="19" t="e">
        <f t="shared" si="20"/>
        <v>#DIV/0!</v>
      </c>
    </row>
    <row r="170" spans="1:13" ht="28.5" hidden="1" customHeight="1">
      <c r="A170" s="152"/>
      <c r="B170" s="139"/>
      <c r="C170" s="81"/>
      <c r="D170" s="81"/>
      <c r="E170" s="139"/>
      <c r="F170" s="9">
        <v>225</v>
      </c>
      <c r="G170" s="26"/>
      <c r="H170" s="26"/>
      <c r="I170" s="26"/>
      <c r="J170" s="19" t="e">
        <f t="shared" si="29"/>
        <v>#DIV/0!</v>
      </c>
      <c r="K170" s="19" t="e">
        <f t="shared" si="20"/>
        <v>#DIV/0!</v>
      </c>
    </row>
    <row r="171" spans="1:13" ht="28.5" hidden="1" customHeight="1">
      <c r="A171" s="152"/>
      <c r="B171" s="139"/>
      <c r="C171" s="81"/>
      <c r="D171" s="81"/>
      <c r="E171" s="139"/>
      <c r="F171" s="9">
        <v>226</v>
      </c>
      <c r="G171" s="26"/>
      <c r="H171" s="26"/>
      <c r="I171" s="26"/>
      <c r="J171" s="19" t="e">
        <f t="shared" si="29"/>
        <v>#DIV/0!</v>
      </c>
      <c r="K171" s="19" t="e">
        <f t="shared" si="20"/>
        <v>#DIV/0!</v>
      </c>
    </row>
    <row r="172" spans="1:13" ht="33.75" hidden="1" customHeight="1">
      <c r="A172" s="152"/>
      <c r="B172" s="139"/>
      <c r="C172" s="81"/>
      <c r="D172" s="81"/>
      <c r="E172" s="139"/>
      <c r="F172" s="9">
        <v>310</v>
      </c>
      <c r="G172" s="26"/>
      <c r="H172" s="26"/>
      <c r="I172" s="26"/>
      <c r="J172" s="19" t="e">
        <f t="shared" si="29"/>
        <v>#DIV/0!</v>
      </c>
      <c r="K172" s="19" t="e">
        <f t="shared" si="20"/>
        <v>#DIV/0!</v>
      </c>
    </row>
    <row r="173" spans="1:13" ht="37.5">
      <c r="A173" s="17" t="s">
        <v>70</v>
      </c>
      <c r="B173" s="9">
        <v>3790000000</v>
      </c>
      <c r="C173" s="9"/>
      <c r="D173" s="9"/>
      <c r="E173" s="25" t="s">
        <v>71</v>
      </c>
      <c r="F173" s="9">
        <v>242</v>
      </c>
      <c r="G173" s="26">
        <v>89.6</v>
      </c>
      <c r="H173" s="26">
        <v>12</v>
      </c>
      <c r="I173" s="26"/>
      <c r="J173" s="19"/>
      <c r="K173" s="19"/>
    </row>
    <row r="174" spans="1:13" ht="40.5" customHeight="1">
      <c r="A174" s="17" t="s">
        <v>120</v>
      </c>
      <c r="B174" s="9">
        <v>3720000000</v>
      </c>
      <c r="C174" s="9"/>
      <c r="D174" s="9"/>
      <c r="E174" s="25" t="s">
        <v>28</v>
      </c>
      <c r="F174" s="9">
        <v>290</v>
      </c>
      <c r="G174" s="26">
        <v>34.299999999999997</v>
      </c>
      <c r="H174" s="26">
        <v>34.299999999999997</v>
      </c>
      <c r="I174" s="26">
        <v>34.299999999999997</v>
      </c>
      <c r="J174" s="19">
        <f t="shared" si="29"/>
        <v>100</v>
      </c>
      <c r="K174" s="19">
        <f t="shared" si="20"/>
        <v>100</v>
      </c>
    </row>
    <row r="175" spans="1:13" s="79" customFormat="1" ht="33.75" customHeight="1">
      <c r="A175" s="71" t="s">
        <v>81</v>
      </c>
      <c r="B175" s="74"/>
      <c r="C175" s="84"/>
      <c r="D175" s="84"/>
      <c r="E175" s="76"/>
      <c r="F175" s="84"/>
      <c r="G175" s="78">
        <f>G163+G168+G173+G174</f>
        <v>12090.5</v>
      </c>
      <c r="H175" s="78">
        <f t="shared" ref="H175:I175" si="30">H163+H168+H173+H174</f>
        <v>1336</v>
      </c>
      <c r="I175" s="78">
        <f t="shared" si="30"/>
        <v>1287.7</v>
      </c>
      <c r="J175" s="78">
        <f t="shared" si="29"/>
        <v>10.650510731566106</v>
      </c>
      <c r="K175" s="78">
        <f t="shared" si="20"/>
        <v>96.384730538922156</v>
      </c>
      <c r="M175" s="80"/>
    </row>
    <row r="176" spans="1:13" s="79" customFormat="1" ht="37.5" customHeight="1">
      <c r="A176" s="85" t="s">
        <v>82</v>
      </c>
      <c r="B176" s="86"/>
      <c r="C176" s="21"/>
      <c r="D176" s="21"/>
      <c r="E176" s="87"/>
      <c r="F176" s="21"/>
      <c r="G176" s="22">
        <f>G178+G191+G177+G209</f>
        <v>57931.7</v>
      </c>
      <c r="H176" s="22">
        <f>H178+H191+H177+H209</f>
        <v>13055.400000000001</v>
      </c>
      <c r="I176" s="22">
        <f>I178+I191+I177+I209</f>
        <v>10605.5</v>
      </c>
      <c r="J176" s="22">
        <f t="shared" si="29"/>
        <v>18.306902783795401</v>
      </c>
      <c r="K176" s="22">
        <f t="shared" si="20"/>
        <v>81.234584922713964</v>
      </c>
      <c r="M176" s="80"/>
    </row>
    <row r="177" spans="1:13" s="79" customFormat="1" ht="59.25" customHeight="1">
      <c r="A177" s="83" t="s">
        <v>83</v>
      </c>
      <c r="B177" s="88" t="s">
        <v>133</v>
      </c>
      <c r="C177" s="88"/>
      <c r="D177" s="88"/>
      <c r="E177" s="25" t="s">
        <v>13</v>
      </c>
      <c r="F177" s="9">
        <v>241</v>
      </c>
      <c r="G177" s="19">
        <v>1100</v>
      </c>
      <c r="H177" s="89">
        <v>77.2</v>
      </c>
      <c r="I177" s="89">
        <v>77.2</v>
      </c>
      <c r="J177" s="19">
        <f>I177/G177*100</f>
        <v>7.0181818181818176</v>
      </c>
      <c r="K177" s="19">
        <f t="shared" si="20"/>
        <v>100</v>
      </c>
      <c r="M177" s="80"/>
    </row>
    <row r="178" spans="1:13" s="79" customFormat="1" ht="18.75">
      <c r="A178" s="153" t="s">
        <v>84</v>
      </c>
      <c r="B178" s="55" t="s">
        <v>134</v>
      </c>
      <c r="C178" s="55" t="s">
        <v>85</v>
      </c>
      <c r="D178" s="55" t="s">
        <v>86</v>
      </c>
      <c r="E178" s="25"/>
      <c r="F178" s="9"/>
      <c r="G178" s="16">
        <f>SUM(G179:G190)</f>
        <v>20853.499999999996</v>
      </c>
      <c r="H178" s="16">
        <f>SUM(H179:H190)</f>
        <v>3610.9999999999995</v>
      </c>
      <c r="I178" s="16">
        <f>SUM(I179:I190)</f>
        <v>3610.9999999999995</v>
      </c>
      <c r="J178" s="16">
        <f>I178/G178*100</f>
        <v>17.316038075143261</v>
      </c>
      <c r="K178" s="16">
        <f t="shared" si="20"/>
        <v>100</v>
      </c>
      <c r="M178" s="80"/>
    </row>
    <row r="179" spans="1:13" s="79" customFormat="1" ht="18.75">
      <c r="A179" s="154"/>
      <c r="B179" s="55" t="s">
        <v>134</v>
      </c>
      <c r="C179" s="55"/>
      <c r="D179" s="55"/>
      <c r="E179" s="25" t="s">
        <v>87</v>
      </c>
      <c r="F179" s="9">
        <v>211</v>
      </c>
      <c r="G179" s="28">
        <v>13075.6</v>
      </c>
      <c r="H179" s="28">
        <v>2461.1999999999998</v>
      </c>
      <c r="I179" s="28">
        <v>2461.1999999999998</v>
      </c>
      <c r="J179" s="19">
        <f>I179/G179*100</f>
        <v>18.822845605555383</v>
      </c>
      <c r="K179" s="19">
        <f t="shared" si="20"/>
        <v>100</v>
      </c>
      <c r="M179" s="80"/>
    </row>
    <row r="180" spans="1:13" s="79" customFormat="1" ht="18.75">
      <c r="A180" s="154"/>
      <c r="B180" s="55" t="s">
        <v>134</v>
      </c>
      <c r="C180" s="55"/>
      <c r="D180" s="55"/>
      <c r="E180" s="25" t="s">
        <v>135</v>
      </c>
      <c r="F180" s="9">
        <v>213</v>
      </c>
      <c r="G180" s="28">
        <v>4080</v>
      </c>
      <c r="H180" s="28">
        <v>669.8</v>
      </c>
      <c r="I180" s="28">
        <v>669.8</v>
      </c>
      <c r="J180" s="19">
        <f t="shared" ref="J180:J189" si="31">I180/G180*100</f>
        <v>16.416666666666664</v>
      </c>
      <c r="K180" s="19">
        <f t="shared" si="20"/>
        <v>100</v>
      </c>
      <c r="M180" s="80"/>
    </row>
    <row r="181" spans="1:13" s="79" customFormat="1" ht="18.75">
      <c r="A181" s="154"/>
      <c r="B181" s="55" t="s">
        <v>134</v>
      </c>
      <c r="C181" s="55"/>
      <c r="D181" s="55"/>
      <c r="E181" s="25" t="s">
        <v>16</v>
      </c>
      <c r="F181" s="9">
        <v>221</v>
      </c>
      <c r="G181" s="28">
        <v>40</v>
      </c>
      <c r="H181" s="28">
        <v>9.6999999999999993</v>
      </c>
      <c r="I181" s="28">
        <v>9.6999999999999993</v>
      </c>
      <c r="J181" s="19">
        <f t="shared" si="31"/>
        <v>24.25</v>
      </c>
      <c r="K181" s="19">
        <f t="shared" ref="K181:K191" si="32">I181/H181*100</f>
        <v>100</v>
      </c>
      <c r="M181" s="80"/>
    </row>
    <row r="182" spans="1:13" s="79" customFormat="1" ht="18.75" customHeight="1">
      <c r="A182" s="154"/>
      <c r="B182" s="55" t="s">
        <v>134</v>
      </c>
      <c r="C182" s="55"/>
      <c r="D182" s="55"/>
      <c r="E182" s="25" t="s">
        <v>88</v>
      </c>
      <c r="F182" s="9">
        <v>212</v>
      </c>
      <c r="G182" s="28">
        <v>1.8</v>
      </c>
      <c r="H182" s="28">
        <v>0.5</v>
      </c>
      <c r="I182" s="28">
        <v>0.5</v>
      </c>
      <c r="J182" s="19">
        <f t="shared" si="31"/>
        <v>27.777777777777779</v>
      </c>
      <c r="K182" s="19">
        <f t="shared" si="32"/>
        <v>100</v>
      </c>
      <c r="M182" s="80"/>
    </row>
    <row r="183" spans="1:13" s="79" customFormat="1" ht="18.75">
      <c r="A183" s="154"/>
      <c r="B183" s="55" t="s">
        <v>134</v>
      </c>
      <c r="C183" s="55"/>
      <c r="D183" s="55"/>
      <c r="E183" s="25" t="s">
        <v>16</v>
      </c>
      <c r="F183" s="9">
        <v>223</v>
      </c>
      <c r="G183" s="28">
        <v>546</v>
      </c>
      <c r="H183" s="28">
        <v>76.900000000000006</v>
      </c>
      <c r="I183" s="28">
        <v>76.900000000000006</v>
      </c>
      <c r="J183" s="19">
        <f t="shared" si="31"/>
        <v>14.084249084249084</v>
      </c>
      <c r="K183" s="19">
        <f t="shared" si="32"/>
        <v>100</v>
      </c>
      <c r="M183" s="80"/>
    </row>
    <row r="184" spans="1:13" s="79" customFormat="1" ht="18.75">
      <c r="A184" s="154"/>
      <c r="B184" s="55" t="s">
        <v>134</v>
      </c>
      <c r="C184" s="55"/>
      <c r="D184" s="55"/>
      <c r="E184" s="25" t="s">
        <v>16</v>
      </c>
      <c r="F184" s="9">
        <v>225</v>
      </c>
      <c r="G184" s="28">
        <v>215.1</v>
      </c>
      <c r="H184" s="28">
        <v>2.4</v>
      </c>
      <c r="I184" s="28">
        <v>2.4</v>
      </c>
      <c r="J184" s="19">
        <f>I184/G184*100</f>
        <v>1.1157601115760112</v>
      </c>
      <c r="K184" s="19">
        <f>I184/H184*100</f>
        <v>100</v>
      </c>
      <c r="M184" s="80"/>
    </row>
    <row r="185" spans="1:13" s="79" customFormat="1" ht="18.75">
      <c r="A185" s="154"/>
      <c r="B185" s="55" t="s">
        <v>134</v>
      </c>
      <c r="C185" s="55"/>
      <c r="D185" s="55"/>
      <c r="E185" s="25" t="s">
        <v>16</v>
      </c>
      <c r="F185" s="9">
        <v>226</v>
      </c>
      <c r="G185" s="28">
        <v>553</v>
      </c>
      <c r="H185" s="28">
        <v>43.2</v>
      </c>
      <c r="I185" s="28">
        <v>43.2</v>
      </c>
      <c r="J185" s="19">
        <f t="shared" si="31"/>
        <v>7.8119349005424956</v>
      </c>
      <c r="K185" s="19">
        <f t="shared" si="32"/>
        <v>100</v>
      </c>
      <c r="M185" s="80"/>
    </row>
    <row r="186" spans="1:13" s="79" customFormat="1" ht="18.75">
      <c r="A186" s="154"/>
      <c r="B186" s="55" t="s">
        <v>134</v>
      </c>
      <c r="C186" s="55"/>
      <c r="D186" s="55"/>
      <c r="E186" s="25" t="s">
        <v>16</v>
      </c>
      <c r="F186" s="9">
        <v>340</v>
      </c>
      <c r="G186" s="28">
        <v>1983.7</v>
      </c>
      <c r="H186" s="28">
        <v>275.10000000000002</v>
      </c>
      <c r="I186" s="26">
        <v>275.10000000000002</v>
      </c>
      <c r="J186" s="19">
        <f t="shared" si="31"/>
        <v>13.868024398850634</v>
      </c>
      <c r="K186" s="19">
        <f t="shared" si="32"/>
        <v>100</v>
      </c>
      <c r="M186" s="80"/>
    </row>
    <row r="187" spans="1:13" s="79" customFormat="1" ht="18.75">
      <c r="A187" s="154"/>
      <c r="B187" s="55" t="s">
        <v>134</v>
      </c>
      <c r="C187" s="55"/>
      <c r="D187" s="55"/>
      <c r="E187" s="25" t="s">
        <v>89</v>
      </c>
      <c r="F187" s="9">
        <v>290</v>
      </c>
      <c r="G187" s="28">
        <v>215.5</v>
      </c>
      <c r="H187" s="28">
        <v>44.5</v>
      </c>
      <c r="I187" s="28">
        <v>44.5</v>
      </c>
      <c r="J187" s="19">
        <f t="shared" si="31"/>
        <v>20.649651972157773</v>
      </c>
      <c r="K187" s="19">
        <f t="shared" si="32"/>
        <v>100</v>
      </c>
      <c r="M187" s="80"/>
    </row>
    <row r="188" spans="1:13" s="79" customFormat="1" ht="18.75">
      <c r="A188" s="154"/>
      <c r="B188" s="55" t="s">
        <v>134</v>
      </c>
      <c r="C188" s="55"/>
      <c r="D188" s="55"/>
      <c r="E188" s="25" t="s">
        <v>90</v>
      </c>
      <c r="F188" s="9">
        <v>290</v>
      </c>
      <c r="G188" s="28">
        <v>72.8</v>
      </c>
      <c r="H188" s="28">
        <v>15</v>
      </c>
      <c r="I188" s="28">
        <v>15</v>
      </c>
      <c r="J188" s="19">
        <f t="shared" si="31"/>
        <v>20.604395604395606</v>
      </c>
      <c r="K188" s="19">
        <f t="shared" si="32"/>
        <v>100</v>
      </c>
      <c r="M188" s="80"/>
    </row>
    <row r="189" spans="1:13" s="79" customFormat="1" ht="18.75">
      <c r="A189" s="154"/>
      <c r="B189" s="55" t="s">
        <v>134</v>
      </c>
      <c r="C189" s="55"/>
      <c r="D189" s="55"/>
      <c r="E189" s="25" t="s">
        <v>90</v>
      </c>
      <c r="F189" s="9">
        <v>290</v>
      </c>
      <c r="G189" s="28">
        <v>60</v>
      </c>
      <c r="H189" s="28">
        <v>12.7</v>
      </c>
      <c r="I189" s="28">
        <v>12.7</v>
      </c>
      <c r="J189" s="19">
        <f t="shared" si="31"/>
        <v>21.166666666666664</v>
      </c>
      <c r="K189" s="19">
        <f t="shared" si="32"/>
        <v>100</v>
      </c>
      <c r="M189" s="80"/>
    </row>
    <row r="190" spans="1:13" s="79" customFormat="1" ht="18.75">
      <c r="A190" s="155"/>
      <c r="B190" s="55" t="s">
        <v>134</v>
      </c>
      <c r="C190" s="55"/>
      <c r="D190" s="55"/>
      <c r="E190" s="25" t="s">
        <v>91</v>
      </c>
      <c r="F190" s="97">
        <v>290</v>
      </c>
      <c r="G190" s="28">
        <v>10</v>
      </c>
      <c r="H190" s="28"/>
      <c r="I190" s="28"/>
      <c r="J190" s="19"/>
      <c r="K190" s="19"/>
      <c r="M190" s="80"/>
    </row>
    <row r="191" spans="1:13" ht="24" customHeight="1">
      <c r="A191" s="144" t="s">
        <v>92</v>
      </c>
      <c r="B191" s="55" t="s">
        <v>145</v>
      </c>
      <c r="C191" s="55"/>
      <c r="D191" s="55"/>
      <c r="E191" s="25"/>
      <c r="F191" s="9"/>
      <c r="G191" s="90">
        <f>SUM(G192:G208)</f>
        <v>35978.199999999997</v>
      </c>
      <c r="H191" s="90">
        <f t="shared" ref="H191:I191" si="33">SUM(H192:H208)</f>
        <v>9367.2000000000007</v>
      </c>
      <c r="I191" s="90">
        <f t="shared" si="33"/>
        <v>6917.2999999999993</v>
      </c>
      <c r="J191" s="16">
        <f t="shared" si="29"/>
        <v>19.226364854272866</v>
      </c>
      <c r="K191" s="16">
        <f t="shared" si="32"/>
        <v>73.845973183021599</v>
      </c>
    </row>
    <row r="192" spans="1:13" ht="18.75">
      <c r="A192" s="144"/>
      <c r="B192" s="55" t="s">
        <v>145</v>
      </c>
      <c r="C192" s="91" t="e">
        <f>#REF!+#REF!</f>
        <v>#REF!</v>
      </c>
      <c r="D192" s="91"/>
      <c r="E192" s="43" t="s">
        <v>93</v>
      </c>
      <c r="F192" s="25" t="s">
        <v>94</v>
      </c>
      <c r="G192" s="26">
        <v>26011.9</v>
      </c>
      <c r="H192" s="26">
        <v>6784.9</v>
      </c>
      <c r="I192" s="26">
        <v>5347.7</v>
      </c>
      <c r="J192" s="19">
        <f t="shared" si="29"/>
        <v>20.558667379161076</v>
      </c>
      <c r="K192" s="19">
        <f>I192/H192*100</f>
        <v>78.817668646553372</v>
      </c>
    </row>
    <row r="193" spans="1:11" ht="18.75" hidden="1">
      <c r="A193" s="144"/>
      <c r="B193" s="55" t="s">
        <v>145</v>
      </c>
      <c r="C193" s="91"/>
      <c r="D193" s="91"/>
      <c r="E193" s="43" t="s">
        <v>93</v>
      </c>
      <c r="F193" s="25" t="s">
        <v>95</v>
      </c>
      <c r="G193" s="26"/>
      <c r="H193" s="26"/>
      <c r="I193" s="26"/>
      <c r="J193" s="19" t="e">
        <f t="shared" si="29"/>
        <v>#DIV/0!</v>
      </c>
      <c r="K193" s="19" t="e">
        <f t="shared" ref="K193:K208" si="34">I193/H193*100</f>
        <v>#DIV/0!</v>
      </c>
    </row>
    <row r="194" spans="1:11" ht="18.75">
      <c r="A194" s="144"/>
      <c r="B194" s="55" t="s">
        <v>145</v>
      </c>
      <c r="C194" s="91"/>
      <c r="D194" s="91"/>
      <c r="E194" s="43" t="s">
        <v>96</v>
      </c>
      <c r="F194" s="25" t="s">
        <v>97</v>
      </c>
      <c r="G194" s="26">
        <v>45.5</v>
      </c>
      <c r="H194" s="26">
        <v>44.6</v>
      </c>
      <c r="I194" s="26">
        <v>0.2</v>
      </c>
      <c r="J194" s="19">
        <f t="shared" si="29"/>
        <v>0.43956043956043955</v>
      </c>
      <c r="K194" s="19">
        <f t="shared" si="34"/>
        <v>0.44843049327354262</v>
      </c>
    </row>
    <row r="195" spans="1:11" ht="18.75">
      <c r="A195" s="144"/>
      <c r="B195" s="55" t="s">
        <v>145</v>
      </c>
      <c r="C195" s="91"/>
      <c r="D195" s="91"/>
      <c r="E195" s="43" t="s">
        <v>146</v>
      </c>
      <c r="F195" s="25" t="s">
        <v>95</v>
      </c>
      <c r="G195" s="26">
        <v>7853.6</v>
      </c>
      <c r="H195" s="26">
        <v>2049.5</v>
      </c>
      <c r="I195" s="26">
        <v>1332.1</v>
      </c>
      <c r="J195" s="19">
        <f t="shared" si="29"/>
        <v>16.961648161352755</v>
      </c>
      <c r="K195" s="19">
        <f t="shared" si="34"/>
        <v>64.996340570870942</v>
      </c>
    </row>
    <row r="196" spans="1:11" ht="18.75">
      <c r="A196" s="144"/>
      <c r="B196" s="55" t="s">
        <v>145</v>
      </c>
      <c r="C196" s="91"/>
      <c r="D196" s="91"/>
      <c r="E196" s="43" t="s">
        <v>16</v>
      </c>
      <c r="F196" s="25" t="s">
        <v>98</v>
      </c>
      <c r="G196" s="26">
        <v>350</v>
      </c>
      <c r="H196" s="26">
        <v>90</v>
      </c>
      <c r="I196" s="26">
        <v>34.5</v>
      </c>
      <c r="J196" s="19">
        <f t="shared" si="29"/>
        <v>9.8571428571428577</v>
      </c>
      <c r="K196" s="19">
        <f t="shared" si="34"/>
        <v>38.333333333333336</v>
      </c>
    </row>
    <row r="197" spans="1:11" ht="18.75">
      <c r="A197" s="144"/>
      <c r="B197" s="55" t="s">
        <v>145</v>
      </c>
      <c r="C197" s="91"/>
      <c r="D197" s="91"/>
      <c r="E197" s="43" t="s">
        <v>16</v>
      </c>
      <c r="F197" s="25" t="s">
        <v>76</v>
      </c>
      <c r="G197" s="26">
        <v>348.7</v>
      </c>
      <c r="H197" s="26">
        <v>88.7</v>
      </c>
      <c r="I197" s="26">
        <v>71</v>
      </c>
      <c r="J197" s="19">
        <f t="shared" si="29"/>
        <v>20.361342127903644</v>
      </c>
      <c r="K197" s="19">
        <f t="shared" si="34"/>
        <v>80.045095828635851</v>
      </c>
    </row>
    <row r="198" spans="1:11" ht="18.75">
      <c r="A198" s="144"/>
      <c r="B198" s="55" t="s">
        <v>145</v>
      </c>
      <c r="C198" s="91" t="e">
        <f>#REF!+#REF!</f>
        <v>#REF!</v>
      </c>
      <c r="D198" s="91"/>
      <c r="E198" s="43" t="s">
        <v>16</v>
      </c>
      <c r="F198" s="25" t="s">
        <v>77</v>
      </c>
      <c r="G198" s="26">
        <v>805.2</v>
      </c>
      <c r="H198" s="26">
        <v>205.2</v>
      </c>
      <c r="I198" s="26">
        <v>97.9</v>
      </c>
      <c r="J198" s="19">
        <f t="shared" si="29"/>
        <v>12.158469945355192</v>
      </c>
      <c r="K198" s="19">
        <f t="shared" si="34"/>
        <v>47.709551656920084</v>
      </c>
    </row>
    <row r="199" spans="1:11" ht="18.75">
      <c r="A199" s="144"/>
      <c r="B199" s="55" t="s">
        <v>145</v>
      </c>
      <c r="C199" s="91"/>
      <c r="D199" s="91"/>
      <c r="E199" s="43" t="s">
        <v>16</v>
      </c>
      <c r="F199" s="25" t="s">
        <v>100</v>
      </c>
      <c r="G199" s="26">
        <v>3</v>
      </c>
      <c r="H199" s="26"/>
      <c r="I199" s="26"/>
      <c r="J199" s="19"/>
      <c r="K199" s="19"/>
    </row>
    <row r="200" spans="1:11" ht="18.75">
      <c r="A200" s="144"/>
      <c r="B200" s="55" t="s">
        <v>145</v>
      </c>
      <c r="C200" s="91"/>
      <c r="D200" s="91"/>
      <c r="E200" s="43" t="s">
        <v>16</v>
      </c>
      <c r="F200" s="25" t="s">
        <v>19</v>
      </c>
      <c r="G200" s="26">
        <v>199</v>
      </c>
      <c r="H200" s="26">
        <v>49</v>
      </c>
      <c r="I200" s="26">
        <v>10</v>
      </c>
      <c r="J200" s="19">
        <f t="shared" si="29"/>
        <v>5.025125628140704</v>
      </c>
      <c r="K200" s="19">
        <f t="shared" si="34"/>
        <v>20.408163265306122</v>
      </c>
    </row>
    <row r="201" spans="1:11" ht="18.75" hidden="1">
      <c r="A201" s="144"/>
      <c r="B201" s="55" t="s">
        <v>145</v>
      </c>
      <c r="C201" s="91"/>
      <c r="D201" s="91"/>
      <c r="E201" s="43" t="s">
        <v>16</v>
      </c>
      <c r="F201" s="25" t="s">
        <v>19</v>
      </c>
      <c r="G201" s="26"/>
      <c r="H201" s="26"/>
      <c r="I201" s="26"/>
      <c r="J201" s="19" t="e">
        <f t="shared" si="29"/>
        <v>#DIV/0!</v>
      </c>
      <c r="K201" s="19" t="e">
        <f t="shared" si="34"/>
        <v>#DIV/0!</v>
      </c>
    </row>
    <row r="202" spans="1:11" ht="18.75">
      <c r="A202" s="144"/>
      <c r="B202" s="55" t="s">
        <v>145</v>
      </c>
      <c r="C202" s="91"/>
      <c r="D202" s="91"/>
      <c r="E202" s="43" t="s">
        <v>16</v>
      </c>
      <c r="F202" s="25" t="s">
        <v>99</v>
      </c>
      <c r="G202" s="26">
        <v>337.3</v>
      </c>
      <c r="H202" s="26">
        <v>37.299999999999997</v>
      </c>
      <c r="I202" s="26">
        <v>8.9</v>
      </c>
      <c r="J202" s="19">
        <f t="shared" si="29"/>
        <v>2.6386006522383636</v>
      </c>
      <c r="K202" s="19">
        <f t="shared" si="34"/>
        <v>23.860589812332442</v>
      </c>
    </row>
    <row r="203" spans="1:11" ht="28.5" hidden="1" customHeight="1">
      <c r="A203" s="144"/>
      <c r="B203" s="55" t="s">
        <v>145</v>
      </c>
      <c r="C203" s="91"/>
      <c r="D203" s="91"/>
      <c r="E203" s="43" t="s">
        <v>28</v>
      </c>
      <c r="F203" s="25" t="s">
        <v>100</v>
      </c>
      <c r="G203" s="26"/>
      <c r="H203" s="26"/>
      <c r="I203" s="26"/>
      <c r="J203" s="19" t="e">
        <f t="shared" si="29"/>
        <v>#DIV/0!</v>
      </c>
      <c r="K203" s="19" t="e">
        <f t="shared" si="34"/>
        <v>#DIV/0!</v>
      </c>
    </row>
    <row r="204" spans="1:11" ht="18.75">
      <c r="A204" s="144"/>
      <c r="B204" s="55" t="s">
        <v>145</v>
      </c>
      <c r="C204" s="91"/>
      <c r="D204" s="91"/>
      <c r="E204" s="43" t="s">
        <v>89</v>
      </c>
      <c r="F204" s="25" t="s">
        <v>100</v>
      </c>
      <c r="G204" s="26">
        <v>6</v>
      </c>
      <c r="H204" s="26">
        <v>2</v>
      </c>
      <c r="I204" s="26"/>
      <c r="J204" s="19"/>
      <c r="K204" s="19"/>
    </row>
    <row r="205" spans="1:11" ht="18.75">
      <c r="A205" s="144"/>
      <c r="B205" s="55" t="s">
        <v>145</v>
      </c>
      <c r="C205" s="91"/>
      <c r="D205" s="91"/>
      <c r="E205" s="43" t="s">
        <v>90</v>
      </c>
      <c r="F205" s="25" t="s">
        <v>100</v>
      </c>
      <c r="G205" s="26">
        <v>3</v>
      </c>
      <c r="H205" s="26">
        <v>1</v>
      </c>
      <c r="I205" s="26"/>
      <c r="J205" s="19"/>
      <c r="K205" s="19"/>
    </row>
    <row r="206" spans="1:11" ht="18.75">
      <c r="A206" s="140" t="s">
        <v>159</v>
      </c>
      <c r="B206" s="156" t="s">
        <v>158</v>
      </c>
      <c r="C206" s="91"/>
      <c r="D206" s="91"/>
      <c r="E206" s="159" t="s">
        <v>16</v>
      </c>
      <c r="F206" s="25" t="s">
        <v>76</v>
      </c>
      <c r="G206" s="26">
        <v>1.3</v>
      </c>
      <c r="H206" s="26">
        <v>1.3</v>
      </c>
      <c r="I206" s="26">
        <v>1.3</v>
      </c>
      <c r="J206" s="19">
        <f t="shared" si="29"/>
        <v>100</v>
      </c>
      <c r="K206" s="19">
        <f t="shared" si="34"/>
        <v>100</v>
      </c>
    </row>
    <row r="207" spans="1:11" ht="18.75">
      <c r="A207" s="162"/>
      <c r="B207" s="157"/>
      <c r="C207" s="91"/>
      <c r="D207" s="91"/>
      <c r="E207" s="160"/>
      <c r="F207" s="25" t="s">
        <v>19</v>
      </c>
      <c r="G207" s="26">
        <v>1</v>
      </c>
      <c r="H207" s="26">
        <v>1</v>
      </c>
      <c r="I207" s="26">
        <v>1</v>
      </c>
      <c r="J207" s="19">
        <f t="shared" si="29"/>
        <v>100</v>
      </c>
      <c r="K207" s="19">
        <f t="shared" si="34"/>
        <v>100</v>
      </c>
    </row>
    <row r="208" spans="1:11" ht="18.75">
      <c r="A208" s="141"/>
      <c r="B208" s="158"/>
      <c r="C208" s="91"/>
      <c r="D208" s="91"/>
      <c r="E208" s="161"/>
      <c r="F208" s="25" t="s">
        <v>99</v>
      </c>
      <c r="G208" s="26">
        <v>12.7</v>
      </c>
      <c r="H208" s="26">
        <v>12.7</v>
      </c>
      <c r="I208" s="26">
        <v>12.7</v>
      </c>
      <c r="J208" s="19">
        <f t="shared" si="29"/>
        <v>100</v>
      </c>
      <c r="K208" s="19">
        <f t="shared" si="34"/>
        <v>100</v>
      </c>
    </row>
    <row r="209" spans="1:13" ht="18.75" hidden="1">
      <c r="A209" s="83"/>
      <c r="B209" s="55"/>
      <c r="C209" s="91"/>
      <c r="D209" s="91"/>
      <c r="E209" s="43"/>
      <c r="F209" s="25"/>
      <c r="G209" s="26"/>
      <c r="H209" s="26"/>
      <c r="I209" s="26"/>
      <c r="J209" s="19"/>
      <c r="K209" s="19" t="e">
        <f>I209/H209*100</f>
        <v>#DIV/0!</v>
      </c>
    </row>
    <row r="210" spans="1:13" ht="102.75" customHeight="1">
      <c r="A210" s="149" t="s">
        <v>101</v>
      </c>
      <c r="B210" s="149"/>
      <c r="C210" s="149"/>
      <c r="D210" s="149"/>
      <c r="E210" s="149"/>
      <c r="F210" s="149"/>
      <c r="G210" s="92"/>
      <c r="H210" s="93"/>
      <c r="I210" s="92"/>
      <c r="J210" s="94"/>
      <c r="K210" s="95" t="s">
        <v>102</v>
      </c>
      <c r="M210"/>
    </row>
    <row r="211" spans="1:13" ht="35.25" customHeight="1">
      <c r="A211" s="150"/>
      <c r="B211" s="150"/>
      <c r="C211" s="4"/>
      <c r="D211" s="4"/>
      <c r="E211" s="4"/>
      <c r="F211" s="4"/>
      <c r="G211" s="4"/>
      <c r="H211" s="4"/>
      <c r="I211" s="2"/>
      <c r="J211" s="4"/>
      <c r="K211" s="4"/>
    </row>
    <row r="212" spans="1:13">
      <c r="A212" s="96"/>
      <c r="B212" s="96"/>
      <c r="C212" s="96"/>
      <c r="D212" s="96"/>
      <c r="E212" s="96"/>
      <c r="F212" s="96"/>
      <c r="G212" s="96"/>
      <c r="H212" s="96"/>
      <c r="I212" s="96"/>
      <c r="J212" s="96"/>
    </row>
    <row r="213" spans="1:13">
      <c r="A213" s="96"/>
      <c r="B213" s="96"/>
      <c r="C213" s="96"/>
      <c r="D213" s="96"/>
      <c r="E213" s="96"/>
      <c r="F213" s="96"/>
      <c r="G213" s="96"/>
      <c r="H213" s="96"/>
      <c r="I213" s="96"/>
      <c r="J213" s="96"/>
    </row>
    <row r="214" spans="1:13">
      <c r="A214" s="96"/>
      <c r="B214" s="96"/>
      <c r="C214" s="96"/>
      <c r="D214" s="96"/>
      <c r="E214" s="96"/>
      <c r="F214" s="96"/>
      <c r="G214" s="96"/>
      <c r="H214" s="96"/>
      <c r="I214" s="96"/>
      <c r="J214" s="96"/>
    </row>
    <row r="215" spans="1:13">
      <c r="A215" s="96"/>
      <c r="B215" s="96"/>
      <c r="C215" s="96"/>
      <c r="D215" s="96"/>
      <c r="E215" s="96"/>
      <c r="F215" s="96"/>
      <c r="G215" s="96"/>
      <c r="H215" s="96"/>
      <c r="I215" s="96"/>
      <c r="J215" s="96"/>
    </row>
    <row r="216" spans="1:13">
      <c r="A216" s="96"/>
      <c r="B216" s="96"/>
      <c r="C216" s="96"/>
      <c r="D216" s="96"/>
      <c r="E216" s="96"/>
      <c r="F216" s="96"/>
      <c r="G216" s="96"/>
      <c r="H216" s="96"/>
      <c r="I216" s="96"/>
      <c r="J216" s="96"/>
    </row>
    <row r="217" spans="1:13">
      <c r="A217" s="96"/>
      <c r="B217" s="96"/>
      <c r="C217" s="96"/>
      <c r="D217" s="96"/>
      <c r="E217" s="96"/>
      <c r="F217" s="96"/>
      <c r="G217" s="96"/>
      <c r="H217" s="96"/>
      <c r="I217" s="96"/>
      <c r="J217" s="96"/>
    </row>
    <row r="218" spans="1:13">
      <c r="A218" s="96"/>
      <c r="B218" s="96"/>
      <c r="C218" s="96"/>
      <c r="D218" s="96"/>
      <c r="E218" s="96"/>
      <c r="F218" s="96"/>
      <c r="G218" s="96"/>
      <c r="H218" s="96"/>
      <c r="I218" s="96"/>
      <c r="J218" s="96"/>
    </row>
    <row r="219" spans="1:13">
      <c r="A219" s="96"/>
      <c r="B219" s="96"/>
      <c r="C219" s="96"/>
      <c r="D219" s="96"/>
      <c r="E219" s="96"/>
      <c r="F219" s="96"/>
      <c r="G219" s="96"/>
      <c r="H219" s="96"/>
      <c r="I219" s="96"/>
      <c r="J219" s="96"/>
    </row>
    <row r="220" spans="1:13">
      <c r="A220" s="96"/>
      <c r="B220" s="96"/>
      <c r="C220" s="96"/>
      <c r="D220" s="96"/>
      <c r="E220" s="96"/>
      <c r="F220" s="96"/>
      <c r="G220" s="96"/>
      <c r="H220" s="96"/>
      <c r="I220" s="96"/>
      <c r="J220" s="96"/>
    </row>
    <row r="221" spans="1:13">
      <c r="A221" s="96"/>
      <c r="B221" s="96"/>
      <c r="C221" s="96"/>
      <c r="D221" s="96"/>
      <c r="E221" s="96"/>
      <c r="F221" s="96"/>
      <c r="G221" s="96"/>
      <c r="H221" s="96"/>
      <c r="I221" s="96"/>
      <c r="J221" s="96"/>
    </row>
    <row r="222" spans="1:13">
      <c r="A222" s="96"/>
      <c r="B222" s="96"/>
      <c r="C222" s="96"/>
      <c r="D222" s="96"/>
      <c r="E222" s="96"/>
      <c r="F222" s="96"/>
      <c r="G222" s="96"/>
      <c r="H222" s="96"/>
      <c r="I222" s="96"/>
      <c r="J222" s="96"/>
    </row>
    <row r="223" spans="1:13">
      <c r="A223" s="96"/>
      <c r="B223" s="96"/>
      <c r="C223" s="96"/>
      <c r="D223" s="96"/>
      <c r="E223" s="96"/>
      <c r="F223" s="96"/>
      <c r="G223" s="96"/>
      <c r="H223" s="96"/>
      <c r="I223" s="96"/>
      <c r="J223" s="96"/>
    </row>
    <row r="224" spans="1:13">
      <c r="A224" s="96"/>
      <c r="B224" s="96"/>
      <c r="C224" s="96"/>
      <c r="D224" s="96"/>
      <c r="E224" s="96"/>
      <c r="F224" s="96"/>
      <c r="G224" s="96"/>
      <c r="H224" s="96"/>
      <c r="I224" s="96"/>
      <c r="J224" s="96"/>
    </row>
    <row r="225" spans="1:10">
      <c r="A225" s="96"/>
      <c r="B225" s="96"/>
      <c r="C225" s="96"/>
      <c r="D225" s="96"/>
      <c r="E225" s="96"/>
      <c r="F225" s="96"/>
      <c r="G225" s="96"/>
      <c r="H225" s="96"/>
      <c r="I225" s="96"/>
      <c r="J225" s="96"/>
    </row>
    <row r="226" spans="1:10">
      <c r="A226" s="96"/>
      <c r="B226" s="96"/>
      <c r="C226" s="96"/>
      <c r="D226" s="96"/>
      <c r="E226" s="96"/>
      <c r="F226" s="96"/>
      <c r="G226" s="96"/>
      <c r="H226" s="96"/>
      <c r="I226" s="96"/>
      <c r="J226" s="96"/>
    </row>
    <row r="227" spans="1:10">
      <c r="A227" s="96"/>
      <c r="B227" s="96"/>
      <c r="C227" s="96"/>
      <c r="D227" s="96"/>
      <c r="E227" s="96"/>
      <c r="F227" s="96"/>
      <c r="G227" s="96"/>
      <c r="H227" s="96"/>
      <c r="I227" s="96"/>
      <c r="J227" s="96"/>
    </row>
    <row r="228" spans="1:10">
      <c r="A228" s="96"/>
      <c r="B228" s="96"/>
      <c r="C228" s="96"/>
      <c r="D228" s="96"/>
      <c r="E228" s="96"/>
      <c r="F228" s="96"/>
      <c r="G228" s="96"/>
      <c r="H228" s="96"/>
      <c r="I228" s="96"/>
      <c r="J228" s="96"/>
    </row>
    <row r="229" spans="1:10">
      <c r="A229" s="96"/>
      <c r="B229" s="96"/>
      <c r="C229" s="96"/>
      <c r="D229" s="96"/>
      <c r="E229" s="96"/>
      <c r="F229" s="96"/>
      <c r="G229" s="96"/>
      <c r="H229" s="96"/>
      <c r="I229" s="96"/>
      <c r="J229" s="96"/>
    </row>
    <row r="230" spans="1:10">
      <c r="A230" s="96"/>
      <c r="B230" s="96"/>
      <c r="C230" s="96"/>
      <c r="D230" s="96"/>
      <c r="E230" s="96"/>
      <c r="F230" s="96"/>
      <c r="G230" s="96"/>
      <c r="H230" s="96"/>
      <c r="I230" s="96"/>
      <c r="J230" s="96"/>
    </row>
    <row r="231" spans="1:10">
      <c r="A231" s="96"/>
      <c r="B231" s="96"/>
      <c r="C231" s="96"/>
      <c r="D231" s="96"/>
      <c r="E231" s="96"/>
      <c r="F231" s="96"/>
      <c r="G231" s="96"/>
      <c r="H231" s="96"/>
      <c r="I231" s="96"/>
      <c r="J231" s="96"/>
    </row>
    <row r="232" spans="1:10">
      <c r="A232" s="96"/>
      <c r="B232" s="96"/>
      <c r="C232" s="96"/>
      <c r="D232" s="96"/>
      <c r="E232" s="96"/>
      <c r="F232" s="96"/>
      <c r="G232" s="96"/>
      <c r="H232" s="96"/>
      <c r="I232" s="96"/>
      <c r="J232" s="96"/>
    </row>
    <row r="233" spans="1:10">
      <c r="A233" s="96"/>
      <c r="B233" s="96"/>
      <c r="C233" s="96"/>
      <c r="D233" s="96"/>
      <c r="E233" s="96"/>
      <c r="F233" s="96"/>
      <c r="G233" s="96"/>
      <c r="H233" s="96"/>
      <c r="I233" s="96"/>
      <c r="J233" s="96"/>
    </row>
    <row r="234" spans="1:10">
      <c r="A234" s="96"/>
      <c r="B234" s="96"/>
      <c r="C234" s="96"/>
      <c r="D234" s="96"/>
      <c r="E234" s="96"/>
      <c r="F234" s="96"/>
      <c r="G234" s="96"/>
      <c r="H234" s="96"/>
      <c r="I234" s="96"/>
      <c r="J234" s="96"/>
    </row>
    <row r="235" spans="1:10">
      <c r="A235" s="96"/>
      <c r="B235" s="96"/>
      <c r="C235" s="96"/>
      <c r="D235" s="96"/>
      <c r="E235" s="96"/>
      <c r="F235" s="96"/>
      <c r="G235" s="96"/>
      <c r="H235" s="96"/>
      <c r="I235" s="96"/>
      <c r="J235" s="96"/>
    </row>
    <row r="236" spans="1:10">
      <c r="A236" s="96"/>
      <c r="B236" s="96"/>
      <c r="C236" s="96"/>
      <c r="D236" s="96"/>
      <c r="E236" s="96"/>
      <c r="F236" s="96"/>
      <c r="G236" s="96"/>
      <c r="H236" s="96"/>
      <c r="I236" s="96"/>
      <c r="J236" s="96"/>
    </row>
    <row r="237" spans="1:10">
      <c r="A237" s="96"/>
      <c r="B237" s="96"/>
      <c r="C237" s="96"/>
      <c r="D237" s="96"/>
      <c r="E237" s="96"/>
      <c r="F237" s="96"/>
      <c r="G237" s="96"/>
      <c r="H237" s="96"/>
      <c r="I237" s="96"/>
      <c r="J237" s="96"/>
    </row>
    <row r="238" spans="1:10">
      <c r="A238" s="96"/>
      <c r="B238" s="96"/>
      <c r="C238" s="96"/>
      <c r="D238" s="96"/>
      <c r="E238" s="96"/>
      <c r="F238" s="96"/>
      <c r="G238" s="96"/>
      <c r="H238" s="96"/>
      <c r="I238" s="96"/>
      <c r="J238" s="96"/>
    </row>
    <row r="239" spans="1:10">
      <c r="A239" s="96"/>
      <c r="B239" s="96"/>
      <c r="C239" s="96"/>
      <c r="D239" s="96"/>
      <c r="E239" s="96"/>
      <c r="F239" s="96"/>
      <c r="G239" s="96"/>
      <c r="H239" s="96"/>
      <c r="I239" s="96"/>
      <c r="J239" s="96"/>
    </row>
    <row r="240" spans="1:10">
      <c r="A240" s="96"/>
      <c r="B240" s="96"/>
      <c r="C240" s="96"/>
      <c r="D240" s="96"/>
      <c r="E240" s="96"/>
      <c r="F240" s="96"/>
      <c r="G240" s="96"/>
      <c r="H240" s="96"/>
      <c r="I240" s="96"/>
      <c r="J240" s="96"/>
    </row>
    <row r="241" spans="1:10">
      <c r="A241" s="96"/>
      <c r="B241" s="96"/>
      <c r="C241" s="96"/>
      <c r="D241" s="96"/>
      <c r="E241" s="96"/>
      <c r="F241" s="96"/>
      <c r="G241" s="96"/>
      <c r="H241" s="96"/>
      <c r="I241" s="96"/>
      <c r="J241" s="96"/>
    </row>
    <row r="242" spans="1:10">
      <c r="A242" s="96"/>
      <c r="B242" s="96"/>
      <c r="C242" s="96"/>
      <c r="D242" s="96"/>
      <c r="E242" s="96"/>
      <c r="F242" s="96"/>
      <c r="G242" s="96"/>
      <c r="H242" s="96"/>
      <c r="I242" s="96"/>
      <c r="J242" s="96"/>
    </row>
    <row r="243" spans="1:10">
      <c r="A243" s="96"/>
      <c r="B243" s="96"/>
      <c r="C243" s="96"/>
      <c r="D243" s="96"/>
      <c r="E243" s="96"/>
      <c r="F243" s="96"/>
      <c r="G243" s="96"/>
      <c r="H243" s="96"/>
      <c r="I243" s="96"/>
      <c r="J243" s="96"/>
    </row>
    <row r="244" spans="1:10">
      <c r="A244" s="96"/>
      <c r="B244" s="96"/>
      <c r="C244" s="96"/>
      <c r="D244" s="96"/>
      <c r="E244" s="96"/>
      <c r="F244" s="96"/>
      <c r="G244" s="96"/>
      <c r="H244" s="96"/>
      <c r="I244" s="96"/>
      <c r="J244" s="96"/>
    </row>
    <row r="245" spans="1:10">
      <c r="A245" s="96"/>
      <c r="B245" s="96"/>
      <c r="C245" s="96"/>
      <c r="D245" s="96"/>
      <c r="E245" s="96"/>
      <c r="F245" s="96"/>
      <c r="G245" s="96"/>
      <c r="H245" s="96"/>
      <c r="I245" s="96"/>
      <c r="J245" s="96"/>
    </row>
    <row r="246" spans="1:10">
      <c r="A246" s="96"/>
      <c r="B246" s="96"/>
      <c r="C246" s="96"/>
      <c r="D246" s="96"/>
      <c r="E246" s="96"/>
      <c r="F246" s="96"/>
      <c r="G246" s="96"/>
      <c r="H246" s="96"/>
      <c r="I246" s="96"/>
      <c r="J246" s="96"/>
    </row>
    <row r="247" spans="1:10">
      <c r="A247" s="96"/>
      <c r="B247" s="96"/>
      <c r="C247" s="96"/>
      <c r="D247" s="96"/>
      <c r="E247" s="96"/>
      <c r="F247" s="96"/>
      <c r="G247" s="96"/>
      <c r="H247" s="96"/>
      <c r="I247" s="96"/>
      <c r="J247" s="96"/>
    </row>
    <row r="248" spans="1:10">
      <c r="A248" s="96"/>
      <c r="B248" s="96"/>
      <c r="C248" s="96"/>
      <c r="D248" s="96"/>
      <c r="E248" s="96"/>
      <c r="F248" s="96"/>
      <c r="G248" s="96"/>
      <c r="H248" s="96"/>
      <c r="I248" s="96"/>
      <c r="J248" s="96"/>
    </row>
    <row r="249" spans="1:10">
      <c r="A249" s="96"/>
      <c r="B249" s="96"/>
      <c r="C249" s="96"/>
      <c r="D249" s="96"/>
      <c r="E249" s="96"/>
      <c r="F249" s="96"/>
      <c r="G249" s="96"/>
      <c r="H249" s="96"/>
      <c r="I249" s="96"/>
      <c r="J249" s="96"/>
    </row>
    <row r="250" spans="1:10">
      <c r="A250" s="96"/>
      <c r="B250" s="96"/>
      <c r="C250" s="96"/>
      <c r="D250" s="96"/>
      <c r="E250" s="96"/>
      <c r="F250" s="96"/>
      <c r="G250" s="96"/>
      <c r="H250" s="96"/>
      <c r="I250" s="96"/>
      <c r="J250" s="96"/>
    </row>
    <row r="251" spans="1:10">
      <c r="A251" s="96"/>
      <c r="B251" s="96"/>
      <c r="C251" s="96"/>
      <c r="D251" s="96"/>
      <c r="E251" s="96"/>
      <c r="F251" s="96"/>
      <c r="G251" s="96"/>
      <c r="H251" s="96"/>
      <c r="I251" s="96"/>
      <c r="J251" s="96"/>
    </row>
    <row r="252" spans="1:10">
      <c r="A252" s="96"/>
      <c r="B252" s="96"/>
      <c r="C252" s="96"/>
      <c r="D252" s="96"/>
      <c r="E252" s="96"/>
      <c r="F252" s="96"/>
      <c r="G252" s="96"/>
      <c r="H252" s="96"/>
      <c r="I252" s="96"/>
      <c r="J252" s="96"/>
    </row>
    <row r="253" spans="1:10">
      <c r="A253" s="96"/>
      <c r="B253" s="96"/>
      <c r="C253" s="96"/>
      <c r="D253" s="96"/>
      <c r="E253" s="96"/>
      <c r="F253" s="96"/>
      <c r="G253" s="96"/>
      <c r="H253" s="96"/>
      <c r="I253" s="96"/>
      <c r="J253" s="96"/>
    </row>
    <row r="254" spans="1:10">
      <c r="A254" s="96"/>
      <c r="B254" s="96"/>
      <c r="C254" s="96"/>
      <c r="D254" s="96"/>
      <c r="E254" s="96"/>
      <c r="F254" s="96"/>
      <c r="G254" s="96"/>
      <c r="H254" s="96"/>
      <c r="I254" s="96"/>
      <c r="J254" s="96"/>
    </row>
    <row r="255" spans="1:10">
      <c r="A255" s="96"/>
      <c r="B255" s="96"/>
      <c r="C255" s="96"/>
      <c r="D255" s="96"/>
      <c r="E255" s="96"/>
      <c r="F255" s="96"/>
      <c r="G255" s="96"/>
      <c r="H255" s="96"/>
      <c r="I255" s="96"/>
      <c r="J255" s="96"/>
    </row>
    <row r="256" spans="1:10">
      <c r="A256" s="96"/>
      <c r="B256" s="96"/>
      <c r="C256" s="96"/>
      <c r="D256" s="96"/>
      <c r="E256" s="96"/>
      <c r="F256" s="96"/>
      <c r="G256" s="96"/>
      <c r="H256" s="96"/>
      <c r="I256" s="96"/>
      <c r="J256" s="96"/>
    </row>
    <row r="257" spans="1:10">
      <c r="A257" s="96"/>
      <c r="B257" s="96"/>
      <c r="C257" s="96"/>
      <c r="D257" s="96"/>
      <c r="E257" s="96"/>
      <c r="F257" s="96"/>
      <c r="G257" s="96"/>
      <c r="H257" s="96"/>
      <c r="I257" s="96"/>
      <c r="J257" s="96"/>
    </row>
    <row r="258" spans="1:10">
      <c r="A258" s="96"/>
      <c r="B258" s="96"/>
      <c r="C258" s="96"/>
      <c r="D258" s="96"/>
      <c r="E258" s="96"/>
      <c r="F258" s="96"/>
      <c r="G258" s="96"/>
      <c r="H258" s="96"/>
      <c r="I258" s="96"/>
      <c r="J258" s="96"/>
    </row>
    <row r="259" spans="1:10">
      <c r="A259" s="96"/>
      <c r="B259" s="96"/>
      <c r="C259" s="96"/>
      <c r="D259" s="96"/>
      <c r="E259" s="96"/>
      <c r="F259" s="96"/>
      <c r="G259" s="96"/>
      <c r="H259" s="96"/>
      <c r="I259" s="96"/>
      <c r="J259" s="96"/>
    </row>
    <row r="260" spans="1:10">
      <c r="A260" s="96"/>
    </row>
  </sheetData>
  <mergeCells count="82">
    <mergeCell ref="A1:K1"/>
    <mergeCell ref="A2:K2"/>
    <mergeCell ref="A4:A6"/>
    <mergeCell ref="G4:G6"/>
    <mergeCell ref="H4:H6"/>
    <mergeCell ref="I4:I6"/>
    <mergeCell ref="J4:K4"/>
    <mergeCell ref="J5:J6"/>
    <mergeCell ref="K5:K6"/>
    <mergeCell ref="B4:E5"/>
    <mergeCell ref="F4:F6"/>
    <mergeCell ref="E68:E70"/>
    <mergeCell ref="L5:L6"/>
    <mergeCell ref="A35:A36"/>
    <mergeCell ref="A37:A38"/>
    <mergeCell ref="A45:A46"/>
    <mergeCell ref="A50:A51"/>
    <mergeCell ref="A54:A55"/>
    <mergeCell ref="A65:A66"/>
    <mergeCell ref="B65:B66"/>
    <mergeCell ref="E65:E66"/>
    <mergeCell ref="E39:E40"/>
    <mergeCell ref="B39:B40"/>
    <mergeCell ref="A39:A40"/>
    <mergeCell ref="E41:E42"/>
    <mergeCell ref="B41:B42"/>
    <mergeCell ref="A41:A42"/>
    <mergeCell ref="E110:E112"/>
    <mergeCell ref="A117:A118"/>
    <mergeCell ref="B117:B118"/>
    <mergeCell ref="E117:E118"/>
    <mergeCell ref="E95:E97"/>
    <mergeCell ref="A100:A102"/>
    <mergeCell ref="B100:B102"/>
    <mergeCell ref="E100:E102"/>
    <mergeCell ref="A104:A109"/>
    <mergeCell ref="B104:B109"/>
    <mergeCell ref="E104:E109"/>
    <mergeCell ref="B95:B97"/>
    <mergeCell ref="A95:A97"/>
    <mergeCell ref="E133:E137"/>
    <mergeCell ref="A122:A126"/>
    <mergeCell ref="B122:B126"/>
    <mergeCell ref="E122:E126"/>
    <mergeCell ref="A127:A129"/>
    <mergeCell ref="B127:B129"/>
    <mergeCell ref="E127:E128"/>
    <mergeCell ref="A210:F210"/>
    <mergeCell ref="A211:B211"/>
    <mergeCell ref="A163:A167"/>
    <mergeCell ref="B163:B167"/>
    <mergeCell ref="E163:E167"/>
    <mergeCell ref="A169:A172"/>
    <mergeCell ref="B169:B172"/>
    <mergeCell ref="E169:E172"/>
    <mergeCell ref="A178:A190"/>
    <mergeCell ref="B206:B208"/>
    <mergeCell ref="E206:E208"/>
    <mergeCell ref="A206:A208"/>
    <mergeCell ref="A191:A205"/>
    <mergeCell ref="A149:A154"/>
    <mergeCell ref="B149:B154"/>
    <mergeCell ref="A133:A137"/>
    <mergeCell ref="B133:B137"/>
    <mergeCell ref="A110:A112"/>
    <mergeCell ref="B110:B112"/>
    <mergeCell ref="B68:B70"/>
    <mergeCell ref="E149:E153"/>
    <mergeCell ref="A159:A160"/>
    <mergeCell ref="B159:B160"/>
    <mergeCell ref="E159:E160"/>
    <mergeCell ref="A139:A143"/>
    <mergeCell ref="B139:B143"/>
    <mergeCell ref="E139:E143"/>
    <mergeCell ref="A144:A146"/>
    <mergeCell ref="B144:B146"/>
    <mergeCell ref="E144:E146"/>
    <mergeCell ref="A72:A73"/>
    <mergeCell ref="A77:A81"/>
    <mergeCell ref="A84:A88"/>
    <mergeCell ref="A89:A92"/>
    <mergeCell ref="A68:A70"/>
  </mergeCells>
  <pageMargins left="0.19685039370078741" right="0" top="0.31496062992125984" bottom="0.31496062992125984" header="0" footer="0"/>
  <pageSetup paperSize="9" scale="63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01.04.16</vt:lpstr>
      <vt:lpstr>'01.04.16'!Заголовки_для_печати</vt:lpstr>
      <vt:lpstr>'01.04.16'!Область_печати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Bogatova</cp:lastModifiedBy>
  <cp:lastPrinted>2016-04-20T11:18:40Z</cp:lastPrinted>
  <dcterms:created xsi:type="dcterms:W3CDTF">2016-04-07T07:21:03Z</dcterms:created>
  <dcterms:modified xsi:type="dcterms:W3CDTF">2016-04-20T11:18:46Z</dcterms:modified>
</cp:coreProperties>
</file>